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tabRatio="903" activeTab="9"/>
  </bookViews>
  <sheets>
    <sheet name="Прил. 1 доходы" sheetId="1" r:id="rId1"/>
    <sheet name="Прил. 2 доходы" sheetId="2" r:id="rId2"/>
    <sheet name="Прил.3 по разд." sheetId="3" r:id="rId3"/>
    <sheet name="Прил.4 по разд." sheetId="4" r:id="rId4"/>
    <sheet name="Прил.5 цел.ст." sheetId="5" r:id="rId5"/>
    <sheet name="Прил.6 цел.ст." sheetId="6" r:id="rId6"/>
    <sheet name="Прил.7 ведомств." sheetId="7" r:id="rId7"/>
    <sheet name="Прил.8 ведомств." sheetId="8" r:id="rId8"/>
    <sheet name="прил.9МБТ" sheetId="9" r:id="rId9"/>
    <sheet name="прил.10МБТ" sheetId="10" r:id="rId10"/>
  </sheets>
  <definedNames/>
  <calcPr fullCalcOnLoad="1"/>
</workbook>
</file>

<file path=xl/sharedStrings.xml><?xml version="1.0" encoding="utf-8"?>
<sst xmlns="http://schemas.openxmlformats.org/spreadsheetml/2006/main" count="752" uniqueCount="189">
  <si>
    <t>ДОХОДЫ ОТ ИСПОЛЬЗОВАНИЯ ИМУЩЕСТВА, НАХОДЯЩЕГОСЯ В ГОСУДАРСТВЕННОЙ И МУНИЦИПАЛЬНОЙ СОБСТВЕННОСТИ</t>
  </si>
  <si>
    <t>муниципального района Белебеевский район Республики Башкортостан</t>
  </si>
  <si>
    <t>Приложение 1</t>
  </si>
  <si>
    <t>2 00 00000 00 0000 000</t>
  </si>
  <si>
    <t>Приложение 2</t>
  </si>
  <si>
    <t>Приложение 3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</si>
  <si>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</si>
  <si>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</si>
  <si>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</si>
  <si>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</si>
  <si>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</si>
  <si>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</si>
  <si>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</si>
  <si>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</si>
  <si>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</si>
  <si>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</si>
  <si>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</si>
  <si>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</si>
  <si>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</si>
  <si>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</si>
  <si>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</si>
  <si>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</si>
  <si>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</si>
  <si>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</si>
  <si>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1 06 06000 00 0000 110</t>
  </si>
  <si>
    <t>Земельный налог</t>
  </si>
  <si>
    <t>ГОСУДАРСТВЕННАЯ ПОШЛИНА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</si>
  <si>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</si>
  <si>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</si>
  <si>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</si>
  <si>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</si>
  <si>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</si>
  <si>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</si>
  <si>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</si>
  <si>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</si>
  <si>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</si>
  <si>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Приложение 6</t>
  </si>
  <si>
    <t>Наименование</t>
  </si>
  <si>
    <t>РзПр</t>
  </si>
  <si>
    <t>Цср</t>
  </si>
  <si>
    <t>ВР</t>
  </si>
  <si>
    <t>ОБЩЕГОСУДАРСТВЕННЫЕ ВОПРОСЫ</t>
  </si>
  <si>
    <t>0100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</si>
  <si>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</si>
  <si>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</si>
  <si>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</si>
  <si>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</si>
  <si>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</si>
  <si>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</si>
  <si>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</si>
  <si>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</si>
  <si>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</si>
  <si>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</si>
  <si>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НАЦИОНАЛЬНАЯ ЭКОНОМИКА</t>
  </si>
  <si>
    <t>0400</t>
  </si>
  <si>
    <t>0409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</si>
  <si>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</si>
  <si>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</si>
  <si>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</si>
  <si>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</si>
  <si>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</si>
  <si>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0503</t>
  </si>
  <si>
    <t>Мероприятия по благоустройству территорий населенных пунктов</t>
  </si>
  <si>
    <t>Приложение 10</t>
  </si>
  <si>
    <t>Условно утвержденные расходы</t>
  </si>
  <si>
    <t>Ведомство</t>
  </si>
  <si>
    <t>Сумма (тыс. рублей)</t>
  </si>
  <si>
    <t>1 13 01995 10 0000 130</t>
  </si>
  <si>
    <t>1 13 02065 10 0000 130</t>
  </si>
  <si>
    <t>1 17 05050 10 0000 180</t>
  </si>
  <si>
    <t>1 11 09045 10 0000 120</t>
  </si>
  <si>
    <t>Прочие доходы от оказания платных услуг (работ) получателями средств бюджетов сельских поселений</t>
  </si>
  <si>
    <t>1 06 01030 10 0000 110</t>
  </si>
  <si>
    <t>1 06 06033 10 0000 110</t>
  </si>
  <si>
    <t>1 06 06043 10 0000 110</t>
  </si>
  <si>
    <t>1 08 04020 01 0000 110</t>
  </si>
  <si>
    <t>1 08 00000 00 0000 000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</si>
  <si>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</si>
  <si>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9</t>
  </si>
  <si>
    <t>Цcр</t>
  </si>
  <si>
    <t>НАЦИОНАЛЬНАЯ ОБОРОНА</t>
  </si>
  <si>
    <t>Мобилизационная и вневойсковая подготовка</t>
  </si>
  <si>
    <t>Обеспечение пожарной безопасности</t>
  </si>
  <si>
    <t>Мероприятия по развитию инфраструктуры объектов противопожарной службы</t>
  </si>
  <si>
    <t xml:space="preserve">Дорожное хозяйство </t>
  </si>
  <si>
    <t>0102</t>
  </si>
  <si>
    <t>0200</t>
  </si>
  <si>
    <t>0203</t>
  </si>
  <si>
    <t>0310</t>
  </si>
  <si>
    <t>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</si>
  <si>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</si>
  <si>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</si>
  <si>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Приложение 8</t>
  </si>
  <si>
    <t>Приложение 7</t>
  </si>
  <si>
    <t>0400000000</t>
  </si>
  <si>
    <t>0400002030</t>
  </si>
  <si>
    <t>0400002040</t>
  </si>
  <si>
    <t>Другие вопросы в области жилищно-коммунального хозяйства</t>
  </si>
  <si>
    <t>0505</t>
  </si>
  <si>
    <t>0113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</si>
  <si>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</si>
  <si>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</si>
  <si>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</si>
  <si>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>СОЦИАЛЬНАЯ ПОЛИТИКА</t>
  </si>
  <si>
    <t>1001</t>
  </si>
  <si>
    <t>0200000000</t>
  </si>
  <si>
    <t>Пенсионное обеспечение</t>
  </si>
  <si>
    <t>Наименование бюджета</t>
  </si>
  <si>
    <t xml:space="preserve">Итого </t>
  </si>
  <si>
    <t>Бюджет  муниципального района Белебеевский район Республики Башкортостан</t>
  </si>
  <si>
    <t>2</t>
  </si>
  <si>
    <t>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</si>
  <si>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</si>
  <si>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</si>
  <si>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1 11 05035 10 0000 120</t>
  </si>
  <si>
    <t>791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</si>
  <si>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</si>
  <si>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</si>
  <si>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</si>
  <si>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1 05 03000 01 0000 110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</si>
  <si>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</si>
  <si>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ОКАЗАНИЯ ПЛАТНЫХ УСЛУГ И КОМПЕНСАЦИИ ЗАТРАТ ГОСУДАРСТВА</t>
  </si>
  <si>
    <t>2 02 00000 00 0000 000</t>
  </si>
  <si>
    <t>2 02 35118 10 0000 150</t>
  </si>
  <si>
    <t>2 02 40014 10 0000 150</t>
  </si>
  <si>
    <t>Доходы, поступающие в порядке возмещения расходов, понесенных в связи с эксплуатацией имущества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</si>
  <si>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</si>
  <si>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</si>
  <si>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</si>
  <si>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Земельный налог с организаций, обладающих земельным участком, расположенным в границах сельских поселений
</t>
  </si>
  <si>
    <t>разбить на \791\ и \863\ если есть концессия</t>
  </si>
  <si>
    <t>1 17 00000 00 0000 000</t>
  </si>
  <si>
    <t>ПРОЧИЕ НЕНАЛОГОВЫЕ ДОХОДЫ</t>
  </si>
  <si>
    <t xml:space="preserve">Прочие неналоговые доходы бюджетов сельских поселений
</t>
  </si>
  <si>
    <t>2023 год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</si>
  <si>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</si>
  <si>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</si>
  <si>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</si>
  <si>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0600</t>
  </si>
  <si>
    <t>ОХРАНА ОКРУЖАЮЩЕЙ СРЕДЫ</t>
  </si>
  <si>
    <t>0605</t>
  </si>
  <si>
    <t>Другие вопросы в области охраны окружающей среды</t>
  </si>
  <si>
    <t>Закупка товаров, работ и услуг для обеспечения государственных (муниципальных) нужд</t>
  </si>
  <si>
    <t>0400007500</t>
  </si>
  <si>
    <t>Прочие выплаты</t>
  </si>
  <si>
    <t>Субвенции на осуществление первичного воинского учета на территориях, где отсутствуют военные комиссариаты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</si>
  <si>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</si>
  <si>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Организация и содержание мест захоронения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</si>
  <si>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</si>
  <si>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Мероприятия в области экологии и природопользования</t>
  </si>
  <si>
    <t>0200074000</t>
  </si>
  <si>
    <t>500</t>
  </si>
  <si>
    <t>Иные безвозмездные и безвозвратные перечисления</t>
  </si>
  <si>
    <t>Межбюджетные трансферты</t>
  </si>
  <si>
    <t>9999</t>
  </si>
  <si>
    <t>на 2022 год и плановый период 2023 и 2024 годов»</t>
  </si>
  <si>
    <t xml:space="preserve">Сумма (рублей) </t>
  </si>
  <si>
    <t>1 16 00000 00 0000 000</t>
  </si>
  <si>
    <t>ШТРАФЫ, САНКЦИИ, ВОЗМЕЩЕНИЕ УЩЕРБА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</si>
  <si>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</si>
  <si>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</si>
  <si>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2 02 49999 10 7404 150</t>
  </si>
  <si>
    <t>2024 год</t>
  </si>
  <si>
    <t>сумма (рублей)</t>
  </si>
  <si>
    <t>Сумма (рублей)</t>
  </si>
  <si>
    <t>к решению Совета сельского поселения Малиновский сельсовет</t>
  </si>
  <si>
    <t xml:space="preserve">«О бюджете сельского поселения Малиновский сельсовет  </t>
  </si>
  <si>
    <t xml:space="preserve">Поступления доходов в бюджет сельского поселения Малиновский сельсовет муниципального района Белебеевский район Республики Башкортостан на  2022 год
</t>
  </si>
  <si>
    <t>к решению Совета сельского поселения Малиновский  сельсовет</t>
  </si>
  <si>
    <t>«О бюджете сельского поселения Малиновский  сельсовет</t>
  </si>
  <si>
    <t xml:space="preserve">Поступления доходов в бюджет  сельского поселения Малиновский  сельсовет муниципального района Белебеевский район Республики Башкортостан на плановый  2023 и 2024 годов  </t>
  </si>
  <si>
    <t xml:space="preserve">к решению Совета сельского поселения Малиновский сельсовет </t>
  </si>
  <si>
    <t xml:space="preserve">«О бюджете сельского поселения Малиновский сельсовет </t>
  </si>
  <si>
    <t>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2022 год</t>
  </si>
  <si>
    <t>Муниципальная программа "Совершенствование деятельности Администрации сельского поселения Малиновский сельсовет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</si>
  <si>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сельского поселения Малиновский сельсовет муниципального района Белебеевский район Республики Башкортостан"</t>
  </si>
  <si>
    <t>Муниципальная программа "Пожарная безопасность сельского поселения Малиновский сельсовет  муниципального района Белебеевский район Республики Башкортостан"</t>
  </si>
  <si>
    <t>Муниципальная программа "Модернизация и реформирование жилищно-коммунального хозяйства в сельском поселении Малиновский сельсовет муниципального района Белебеевский район Республики Башкортостан"</t>
  </si>
  <si>
    <t>Муниципальная программа "Развитие  муниципальной службы в сельском поселении Малиновский сельсовет муниципального района Белебеевский район Республики Башкортостан"</t>
  </si>
  <si>
    <t xml:space="preserve">Распределение бюджетных ассигнований сельского поселения Малиновский сельсовет 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 2023 и 2024 годов  </t>
  </si>
  <si>
    <t>Ведомственная структура расходов бюджета сельского поселения Малиновский сельсовет  муниципального района Белебеевский район Республики Башкортостан  на  2022 год</t>
  </si>
  <si>
    <t>Администрация сельского поселения Малиновский сельсовет  муниципального района Белебеевский район Республики Башкортостан</t>
  </si>
  <si>
    <t xml:space="preserve">Ведомственная структура расходов бюджета сельского поселения Малиновский сельсовет муниципального района Белебеевский район Республики Башкортостан на плановый период 2023 и 2024 годов  </t>
  </si>
  <si>
    <t>Размеры межбюджетных трансфертов, передаваемых бюджетом сельского поселения Малиновский сельсовет  в бюджет муниципального района Белебеевский район Республики Башкортостан в соответствии с  заключенными  соглашениями на  2022 год</t>
  </si>
  <si>
    <t>Размеры межбюджетных трансфертов, передаваемых бюджетом сельского поселения Малиновский сельсовет  в бюджет муниципального района Белебеевский район Республики Башкортостан в соответствии с  заключенными  соглашениями, на 2023 и 2024 годы</t>
  </si>
  <si>
    <t>Содержание и обслуживание муниципальной казны</t>
  </si>
  <si>
    <t>Распределение бюджетных ассигнований сельского поселения Малиновский сельсовет  муниципального района Белебеевский район Республики Башкортостан по целевым статьям (муниципальным программам  поселения  и непрограммным направлениям деятельности), группам видов расходов классификации расходов бюджетов  на 2022 год</t>
  </si>
  <si>
    <t xml:space="preserve">Распределение бюджетных ассигнований сельского поселения Малиновский сельсовет муниципального района Белебеевский район Республики Башкортостан по целевым статьям (муниципальным программам   поселения  и непрограммным направлениям деятельности), группам видов расходов классификации расходов бюджетов на плановый период  2023 и 2024 годов  </t>
  </si>
  <si>
    <t>от 23 декабря 2021 года № 172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</si>
</sst>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FF"/>
      <name val="Times New Roman"/>
      <family val="1"/>
    </font>
    <font>
      <sz val="14"/>
      <color theme="1"/>
      <name val="Calibri"/>
      <family val="2"/>
    </font>
    <font>
      <b/>
      <sz val="14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2" fillId="0" borderId="0" xfId="53" applyFont="1">
      <alignment/>
      <protection/>
    </xf>
    <xf numFmtId="0" fontId="4" fillId="0" borderId="1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4" fontId="2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2" fillId="0" borderId="10" xfId="53" applyFont="1" applyFill="1" applyBorder="1" applyAlignment="1">
      <alignment wrapText="1"/>
      <protection/>
    </xf>
    <xf numFmtId="4" fontId="2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4" fillId="0" borderId="10" xfId="53" applyFont="1" applyFill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172" fontId="4" fillId="0" borderId="10" xfId="0" applyNumberFormat="1" applyFont="1" applyFill="1" applyBorder="1" applyAlignment="1">
      <alignment horizontal="right" wrapText="1"/>
    </xf>
    <xf numFmtId="173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right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2" fillId="0" borderId="0" xfId="53" applyFont="1" applyAlignment="1">
      <alignment horizontal="right"/>
      <protection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0" fontId="46" fillId="0" borderId="0" xfId="53" applyFont="1" applyFill="1" applyBorder="1">
      <alignment/>
      <protection/>
    </xf>
    <xf numFmtId="49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 applyAlignment="1">
      <alignment/>
      <protection/>
    </xf>
    <xf numFmtId="4" fontId="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>
      <alignment/>
      <protection/>
    </xf>
    <xf numFmtId="49" fontId="2" fillId="0" borderId="0" xfId="53" applyNumberFormat="1" applyFont="1" applyFill="1" applyBorder="1" applyAlignment="1">
      <alignment wrapText="1"/>
      <protection/>
    </xf>
    <xf numFmtId="49" fontId="2" fillId="0" borderId="10" xfId="53" applyNumberFormat="1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53" applyFont="1" applyFill="1" applyBorder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2" fillId="0" borderId="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wrapText="1"/>
      <protection/>
    </xf>
    <xf numFmtId="0" fontId="2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left"/>
      <protection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48" fillId="0" borderId="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/>
      <protection/>
    </xf>
    <xf numFmtId="0" fontId="8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left" vertical="top"/>
    </xf>
    <xf numFmtId="4" fontId="4" fillId="33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2" fillId="7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 wrapText="1"/>
    </xf>
    <xf numFmtId="4" fontId="46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6" fillId="0" borderId="10" xfId="0" applyNumberFormat="1" applyFont="1" applyFill="1" applyBorder="1" applyAlignment="1">
      <alignment horizontal="right"/>
    </xf>
    <xf numFmtId="4" fontId="4" fillId="0" borderId="10" xfId="53" applyNumberFormat="1" applyFont="1" applyFill="1" applyBorder="1" applyAlignment="1">
      <alignment horizontal="right"/>
      <protection/>
    </xf>
    <xf numFmtId="4" fontId="2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 applyAlignment="1">
      <alignment horizontal="right"/>
      <protection/>
    </xf>
    <xf numFmtId="4" fontId="46" fillId="0" borderId="10" xfId="53" applyNumberFormat="1" applyFont="1" applyFill="1" applyBorder="1">
      <alignment/>
      <protection/>
    </xf>
    <xf numFmtId="2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 horizontal="right" wrapText="1"/>
    </xf>
    <xf numFmtId="2" fontId="2" fillId="0" borderId="0" xfId="53" applyNumberFormat="1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 wrapText="1"/>
      <protection/>
    </xf>
    <xf numFmtId="4" fontId="2" fillId="0" borderId="10" xfId="53" applyNumberFormat="1" applyFont="1" applyFill="1" applyBorder="1" applyAlignment="1">
      <alignment/>
      <protection/>
    </xf>
    <xf numFmtId="4" fontId="4" fillId="0" borderId="10" xfId="53" applyNumberFormat="1" applyFont="1" applyFill="1" applyBorder="1" applyAlignment="1">
      <alignment/>
      <protection/>
    </xf>
    <xf numFmtId="172" fontId="2" fillId="0" borderId="10" xfId="0" applyNumberFormat="1" applyFont="1" applyFill="1" applyBorder="1" applyAlignment="1">
      <alignment horizontal="right" wrapText="1"/>
    </xf>
    <xf numFmtId="172" fontId="46" fillId="0" borderId="10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0" xfId="53" applyFont="1" applyAlignment="1">
      <alignment horizontal="right" wrapText="1"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right" wrapText="1"/>
      <protection/>
    </xf>
    <xf numFmtId="0" fontId="46" fillId="0" borderId="0" xfId="53" applyFont="1" applyAlignment="1">
      <alignment horizontal="right" wrapText="1"/>
      <protection/>
    </xf>
    <xf numFmtId="0" fontId="2" fillId="0" borderId="15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1" xfId="53" applyNumberFormat="1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 wrapText="1"/>
      <protection/>
    </xf>
    <xf numFmtId="4" fontId="4" fillId="0" borderId="11" xfId="53" applyNumberFormat="1" applyFont="1" applyFill="1" applyBorder="1" applyAlignment="1">
      <alignment horizontal="center" wrapText="1"/>
      <protection/>
    </xf>
    <xf numFmtId="4" fontId="4" fillId="0" borderId="12" xfId="53" applyNumberFormat="1" applyFont="1" applyFill="1" applyBorder="1" applyAlignment="1">
      <alignment horizontal="center" wrapText="1"/>
      <protection/>
    </xf>
    <xf numFmtId="0" fontId="2" fillId="0" borderId="0" xfId="53" applyFont="1" applyAlignment="1">
      <alignment horizontal="right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3" xfId="53" applyNumberFormat="1" applyFont="1" applyFill="1" applyBorder="1" applyAlignment="1">
      <alignment horizontal="center" vertical="center" wrapText="1"/>
      <protection/>
    </xf>
    <xf numFmtId="2" fontId="4" fillId="0" borderId="14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D44"/>
  <sheetViews>
    <sheetView zoomScale="70" zoomScaleNormal="70" zoomScalePageLayoutView="0" workbookViewId="0" topLeftCell="A1">
      <selection activeCell="A4" sqref="A4:C4"/>
    </sheetView>
  </sheetViews>
  <sheetFormatPr defaultColWidth="28.28125" defaultRowHeight="15"/>
  <cols>
    <col min="1" max="1" width="32.00390625" style="51" customWidth="1"/>
    <col min="2" max="2" width="70.7109375" style="1" customWidth="1"/>
    <col min="3" max="3" width="18.00390625" style="15" customWidth="1"/>
    <col min="4" max="251" width="9.140625" style="1" customWidth="1"/>
    <col min="252" max="16384" width="28.28125" style="1" customWidth="1"/>
  </cols>
  <sheetData>
    <row r="1" spans="1:3" s="5" customFormat="1" ht="18.75">
      <c r="A1" s="114" t="s">
        <v>2</v>
      </c>
      <c r="B1" s="114"/>
      <c r="C1" s="114"/>
    </row>
    <row r="2" spans="1:3" s="5" customFormat="1" ht="18.75">
      <c r="A2" s="114" t="s">
        <v>165</v>
      </c>
      <c r="B2" s="114"/>
      <c r="C2" s="114"/>
    </row>
    <row r="3" spans="1:3" s="5" customFormat="1" ht="18.75">
      <c r="A3" s="114" t="s">
        <v>1</v>
      </c>
      <c r="B3" s="114"/>
      <c r="C3" s="114"/>
    </row>
    <row r="4" spans="1:3" s="5" customFormat="1" ht="18.75" customHeight="1">
      <c r="A4" s="112" t="s">
        <v>188</v>
      </c>
      <c r="B4" s="112"/>
      <c r="C4" s="112"/>
    </row>
    <row r="5" spans="1:3" s="5" customFormat="1" ht="18" customHeight="1">
      <c r="A5" s="114" t="s">
        <v>166</v>
      </c>
      <c r="B5" s="114"/>
      <c r="C5" s="114"/>
    </row>
    <row r="6" spans="1:3" s="5" customFormat="1" ht="18" customHeight="1">
      <c r="A6" s="114" t="s">
        <v>1</v>
      </c>
      <c r="B6" s="114"/>
      <c r="C6" s="114"/>
    </row>
    <row r="7" spans="1:3" s="5" customFormat="1" ht="18" customHeight="1">
      <c r="A7" s="112" t="s">
        <v>155</v>
      </c>
      <c r="B7" s="112"/>
      <c r="C7" s="112"/>
    </row>
    <row r="8" spans="1:3" ht="74.25" customHeight="1">
      <c r="A8" s="113" t="s">
        <v>167</v>
      </c>
      <c r="B8" s="113"/>
      <c r="C8" s="113"/>
    </row>
    <row r="9" spans="1:3" ht="119.25" customHeight="1">
      <c r="A9" s="48" t="s">
        <v>6</v>
      </c>
      <c r="B9" s="48" t="s">
        <v>8</v>
      </c>
      <c r="C9" s="13" t="s">
        <v>156</v>
      </c>
    </row>
    <row r="10" spans="1:3" ht="18.75">
      <c r="A10" s="50">
        <v>1</v>
      </c>
      <c r="B10" s="50">
        <v>2</v>
      </c>
      <c r="C10" s="14">
        <v>3</v>
      </c>
    </row>
    <row r="11" spans="1:3" ht="18.75">
      <c r="A11" s="50"/>
      <c r="B11" s="49" t="s">
        <v>9</v>
      </c>
      <c r="C11" s="83">
        <f>C12+C38</f>
        <v>5159800</v>
      </c>
    </row>
    <row r="12" spans="1:3" ht="18.75">
      <c r="A12" s="63" t="s">
        <v>10</v>
      </c>
      <c r="B12" s="49" t="s">
        <v>11</v>
      </c>
      <c r="C12" s="83">
        <f>C13+C16+C19+C24+C26+C31+C34+C36</f>
        <v>1372300</v>
      </c>
    </row>
    <row r="13" spans="1:3" ht="18.75">
      <c r="A13" s="63" t="s">
        <v>12</v>
      </c>
      <c r="B13" s="49" t="s">
        <v>13</v>
      </c>
      <c r="C13" s="83">
        <f>C14</f>
        <v>83700</v>
      </c>
    </row>
    <row r="14" spans="1:3" ht="18.75">
      <c r="A14" s="64" t="s">
        <v>14</v>
      </c>
      <c r="B14" s="6" t="s">
        <v>15</v>
      </c>
      <c r="C14" s="84">
        <f>C15</f>
        <v>83700</v>
      </c>
    </row>
    <row r="15" spans="1:3" ht="99.75" customHeight="1">
      <c r="A15" s="64" t="s">
        <v>16</v>
      </c>
      <c r="B15" s="6" t="s">
        <v>17</v>
      </c>
      <c r="C15" s="84">
        <v>83700</v>
      </c>
    </row>
    <row r="16" spans="1:3" ht="18.75">
      <c r="A16" s="63" t="s">
        <v>18</v>
      </c>
      <c r="B16" s="49" t="s">
        <v>19</v>
      </c>
      <c r="C16" s="83">
        <f>C17</f>
        <v>12100</v>
      </c>
    </row>
    <row r="17" spans="1:3" ht="18.75">
      <c r="A17" s="64" t="s">
        <v>119</v>
      </c>
      <c r="B17" s="6" t="s">
        <v>20</v>
      </c>
      <c r="C17" s="85">
        <f>C18</f>
        <v>12100</v>
      </c>
    </row>
    <row r="18" spans="1:3" ht="18.75">
      <c r="A18" s="64" t="s">
        <v>21</v>
      </c>
      <c r="B18" s="6" t="s">
        <v>20</v>
      </c>
      <c r="C18" s="85">
        <v>12100</v>
      </c>
    </row>
    <row r="19" spans="1:3" ht="20.25" customHeight="1">
      <c r="A19" s="63" t="s">
        <v>22</v>
      </c>
      <c r="B19" s="49" t="s">
        <v>23</v>
      </c>
      <c r="C19" s="83">
        <f>C20+C21</f>
        <v>1066400</v>
      </c>
    </row>
    <row r="20" spans="1:3" ht="55.5" customHeight="1">
      <c r="A20" s="64" t="s">
        <v>72</v>
      </c>
      <c r="B20" s="6" t="s">
        <v>120</v>
      </c>
      <c r="C20" s="85">
        <v>29000</v>
      </c>
    </row>
    <row r="21" spans="1:3" ht="18.75">
      <c r="A21" s="64" t="s">
        <v>24</v>
      </c>
      <c r="B21" s="6" t="s">
        <v>25</v>
      </c>
      <c r="C21" s="85">
        <f>C22+C23</f>
        <v>1037400</v>
      </c>
    </row>
    <row r="22" spans="1:3" ht="38.25" customHeight="1">
      <c r="A22" s="64" t="s">
        <v>73</v>
      </c>
      <c r="B22" s="6" t="s">
        <v>129</v>
      </c>
      <c r="C22" s="85">
        <v>791400</v>
      </c>
    </row>
    <row r="23" spans="1:3" ht="39" customHeight="1">
      <c r="A23" s="64" t="s">
        <v>74</v>
      </c>
      <c r="B23" s="6" t="s">
        <v>128</v>
      </c>
      <c r="C23" s="85">
        <v>246000</v>
      </c>
    </row>
    <row r="24" spans="1:3" s="8" customFormat="1" ht="18.75">
      <c r="A24" s="63" t="s">
        <v>76</v>
      </c>
      <c r="B24" s="49" t="s">
        <v>26</v>
      </c>
      <c r="C24" s="83">
        <f>C25</f>
        <v>1000</v>
      </c>
    </row>
    <row r="25" spans="1:3" ht="94.5" customHeight="1">
      <c r="A25" s="64" t="s">
        <v>75</v>
      </c>
      <c r="B25" s="6" t="s">
        <v>117</v>
      </c>
      <c r="C25" s="85">
        <v>1000</v>
      </c>
    </row>
    <row r="26" spans="1:3" ht="56.25">
      <c r="A26" s="63" t="s">
        <v>27</v>
      </c>
      <c r="B26" s="49" t="s">
        <v>0</v>
      </c>
      <c r="C26" s="83">
        <f>C27+C30</f>
        <v>125100</v>
      </c>
    </row>
    <row r="27" spans="1:3" ht="112.5">
      <c r="A27" s="64" t="s">
        <v>28</v>
      </c>
      <c r="B27" s="6" t="s">
        <v>29</v>
      </c>
      <c r="C27" s="85">
        <f>SUM(C28:C29)</f>
        <v>100000</v>
      </c>
    </row>
    <row r="28" spans="1:3" s="11" customFormat="1" ht="95.25" customHeight="1">
      <c r="A28" s="76" t="s">
        <v>113</v>
      </c>
      <c r="B28" s="77" t="s">
        <v>112</v>
      </c>
      <c r="C28" s="84">
        <v>100000</v>
      </c>
    </row>
    <row r="29" spans="1:3" ht="97.5" customHeight="1">
      <c r="A29" s="64" t="s">
        <v>114</v>
      </c>
      <c r="B29" s="78" t="s">
        <v>116</v>
      </c>
      <c r="C29" s="85"/>
    </row>
    <row r="30" spans="1:4" ht="99.75" customHeight="1">
      <c r="A30" s="79" t="s">
        <v>70</v>
      </c>
      <c r="B30" s="6" t="s">
        <v>118</v>
      </c>
      <c r="C30" s="85">
        <v>25100</v>
      </c>
      <c r="D30" s="1" t="s">
        <v>130</v>
      </c>
    </row>
    <row r="31" spans="1:3" ht="40.5" customHeight="1">
      <c r="A31" s="63" t="s">
        <v>30</v>
      </c>
      <c r="B31" s="49" t="s">
        <v>121</v>
      </c>
      <c r="C31" s="83">
        <f>C32+C33</f>
        <v>82000</v>
      </c>
    </row>
    <row r="32" spans="1:3" ht="36.75" customHeight="1">
      <c r="A32" s="64" t="s">
        <v>67</v>
      </c>
      <c r="B32" s="6" t="s">
        <v>71</v>
      </c>
      <c r="C32" s="85">
        <v>500</v>
      </c>
    </row>
    <row r="33" spans="1:3" ht="56.25">
      <c r="A33" s="80" t="s">
        <v>68</v>
      </c>
      <c r="B33" s="6" t="s">
        <v>125</v>
      </c>
      <c r="C33" s="85">
        <v>81500</v>
      </c>
    </row>
    <row r="34" spans="1:3" ht="18.75">
      <c r="A34" s="63" t="s">
        <v>157</v>
      </c>
      <c r="B34" s="49" t="s">
        <v>158</v>
      </c>
      <c r="C34" s="83">
        <f>C35</f>
        <v>2000</v>
      </c>
    </row>
    <row r="35" spans="1:3" ht="75">
      <c r="A35" s="64" t="s">
        <v>159</v>
      </c>
      <c r="B35" s="6" t="s">
        <v>160</v>
      </c>
      <c r="C35" s="85">
        <v>2000</v>
      </c>
    </row>
    <row r="36" spans="1:3" ht="18.75">
      <c r="A36" s="63" t="s">
        <v>131</v>
      </c>
      <c r="B36" s="49" t="s">
        <v>132</v>
      </c>
      <c r="C36" s="83">
        <f>C37</f>
        <v>0</v>
      </c>
    </row>
    <row r="37" spans="1:3" ht="56.25">
      <c r="A37" s="80" t="s">
        <v>69</v>
      </c>
      <c r="B37" s="81" t="s">
        <v>133</v>
      </c>
      <c r="C37" s="85"/>
    </row>
    <row r="38" spans="1:3" s="8" customFormat="1" ht="18.75">
      <c r="A38" s="63" t="s">
        <v>3</v>
      </c>
      <c r="B38" s="49" t="s">
        <v>31</v>
      </c>
      <c r="C38" s="83">
        <f>C39</f>
        <v>3787500</v>
      </c>
    </row>
    <row r="39" spans="1:3" s="8" customFormat="1" ht="56.25">
      <c r="A39" s="63" t="s">
        <v>122</v>
      </c>
      <c r="B39" s="49" t="s">
        <v>32</v>
      </c>
      <c r="C39" s="86">
        <f>SUM(C40:C43)</f>
        <v>3787500</v>
      </c>
    </row>
    <row r="40" spans="1:3" ht="56.25">
      <c r="A40" s="82" t="s">
        <v>126</v>
      </c>
      <c r="B40" s="6" t="s">
        <v>127</v>
      </c>
      <c r="C40" s="88">
        <v>2850500</v>
      </c>
    </row>
    <row r="41" spans="1:3" ht="56.25">
      <c r="A41" s="82" t="s">
        <v>123</v>
      </c>
      <c r="B41" s="6" t="s">
        <v>100</v>
      </c>
      <c r="C41" s="87">
        <v>62000</v>
      </c>
    </row>
    <row r="42" spans="1:3" ht="93.75" customHeight="1">
      <c r="A42" s="82" t="s">
        <v>124</v>
      </c>
      <c r="B42" s="6" t="s">
        <v>77</v>
      </c>
      <c r="C42" s="89">
        <v>375000</v>
      </c>
    </row>
    <row r="43" spans="1:3" ht="41.25" customHeight="1">
      <c r="A43" s="82" t="s">
        <v>161</v>
      </c>
      <c r="B43" s="6" t="s">
        <v>101</v>
      </c>
      <c r="C43" s="87">
        <v>500000</v>
      </c>
    </row>
    <row r="44" ht="18.75">
      <c r="C44" s="11"/>
    </row>
  </sheetData>
  <sheetProtection/>
  <mergeCells count="8">
    <mergeCell ref="A7:C7"/>
    <mergeCell ref="A8:C8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C14"/>
  <sheetViews>
    <sheetView tabSelected="1" zoomScale="80" zoomScaleNormal="80" zoomScalePageLayoutView="0" workbookViewId="0" topLeftCell="A1">
      <selection activeCell="E4" sqref="E4"/>
    </sheetView>
  </sheetViews>
  <sheetFormatPr defaultColWidth="8.8515625" defaultRowHeight="15"/>
  <cols>
    <col min="1" max="1" width="62.28125" style="58" customWidth="1"/>
    <col min="2" max="3" width="15.8515625" style="58" customWidth="1"/>
    <col min="4" max="16384" width="8.8515625" style="58" customWidth="1"/>
  </cols>
  <sheetData>
    <row r="1" spans="1:3" ht="18.75">
      <c r="A1" s="137" t="s">
        <v>63</v>
      </c>
      <c r="B1" s="137"/>
      <c r="C1" s="137"/>
    </row>
    <row r="2" spans="1:3" ht="18.75">
      <c r="A2" s="121" t="s">
        <v>171</v>
      </c>
      <c r="B2" s="121"/>
      <c r="C2" s="121"/>
    </row>
    <row r="3" spans="1:3" ht="18.75">
      <c r="A3" s="121" t="s">
        <v>1</v>
      </c>
      <c r="B3" s="121"/>
      <c r="C3" s="121"/>
    </row>
    <row r="4" spans="1:3" ht="18.75">
      <c r="A4" s="125" t="str">
        <f>'прил.9МБТ'!A4</f>
        <v>от 23 декабря 2021 года № 172</v>
      </c>
      <c r="B4" s="125"/>
      <c r="C4" s="125"/>
    </row>
    <row r="5" spans="1:3" ht="18.75">
      <c r="A5" s="121" t="s">
        <v>172</v>
      </c>
      <c r="B5" s="121"/>
      <c r="C5" s="121"/>
    </row>
    <row r="6" spans="1:3" ht="18.75">
      <c r="A6" s="121" t="s">
        <v>1</v>
      </c>
      <c r="B6" s="121"/>
      <c r="C6" s="121"/>
    </row>
    <row r="7" spans="1:3" ht="18.75">
      <c r="A7" s="121" t="str">
        <f>'прил.9МБТ'!A7</f>
        <v>на 2022 год и плановый период 2023 и 2024 годов»</v>
      </c>
      <c r="B7" s="121"/>
      <c r="C7" s="121"/>
    </row>
    <row r="8" spans="1:2" ht="18.75">
      <c r="A8" s="38"/>
      <c r="B8" s="38"/>
    </row>
    <row r="9" spans="1:3" ht="85.5" customHeight="1">
      <c r="A9" s="138" t="s">
        <v>184</v>
      </c>
      <c r="B9" s="138"/>
      <c r="C9" s="138"/>
    </row>
    <row r="10" spans="1:2" ht="18.75">
      <c r="A10" s="33"/>
      <c r="B10" s="34"/>
    </row>
    <row r="11" spans="1:3" ht="18.75">
      <c r="A11" s="139" t="s">
        <v>107</v>
      </c>
      <c r="B11" s="140" t="s">
        <v>163</v>
      </c>
      <c r="C11" s="141"/>
    </row>
    <row r="12" spans="1:3" ht="18.75">
      <c r="A12" s="139"/>
      <c r="B12" s="60" t="s">
        <v>134</v>
      </c>
      <c r="C12" s="60" t="s">
        <v>162</v>
      </c>
    </row>
    <row r="13" spans="1:3" ht="44.25" customHeight="1">
      <c r="A13" s="61" t="s">
        <v>109</v>
      </c>
      <c r="B13" s="108">
        <v>100400</v>
      </c>
      <c r="C13" s="108">
        <v>100400</v>
      </c>
    </row>
    <row r="14" spans="1:3" ht="18.75">
      <c r="A14" s="62" t="s">
        <v>108</v>
      </c>
      <c r="B14" s="109">
        <f>SUM(B11:B13)</f>
        <v>100400</v>
      </c>
      <c r="C14" s="109">
        <f>SUM(C11:C13)</f>
        <v>100400</v>
      </c>
    </row>
  </sheetData>
  <sheetProtection/>
  <mergeCells count="10">
    <mergeCell ref="A7:C7"/>
    <mergeCell ref="A9:C9"/>
    <mergeCell ref="A11:A12"/>
    <mergeCell ref="B11:C11"/>
    <mergeCell ref="A1:C1"/>
    <mergeCell ref="A2:C2"/>
    <mergeCell ref="A3:C3"/>
    <mergeCell ref="A4:C4"/>
    <mergeCell ref="A5:C5"/>
    <mergeCell ref="A6:C6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2:D46"/>
  <sheetViews>
    <sheetView zoomScale="70" zoomScaleNormal="70" zoomScalePageLayoutView="0" workbookViewId="0" topLeftCell="A1">
      <selection activeCell="A3" sqref="A3:D3"/>
    </sheetView>
  </sheetViews>
  <sheetFormatPr defaultColWidth="9.140625" defaultRowHeight="15"/>
  <cols>
    <col min="1" max="1" width="34.00390625" style="54" customWidth="1"/>
    <col min="2" max="2" width="57.8515625" style="11" customWidth="1"/>
    <col min="3" max="3" width="16.140625" style="11" customWidth="1"/>
    <col min="4" max="4" width="16.8515625" style="9" customWidth="1"/>
    <col min="5" max="16384" width="9.140625" style="1" customWidth="1"/>
  </cols>
  <sheetData>
    <row r="2" spans="1:4" s="5" customFormat="1" ht="18.75">
      <c r="A2" s="115" t="s">
        <v>4</v>
      </c>
      <c r="B2" s="115"/>
      <c r="C2" s="115"/>
      <c r="D2" s="115"/>
    </row>
    <row r="3" spans="1:4" s="5" customFormat="1" ht="18.75">
      <c r="A3" s="115" t="s">
        <v>168</v>
      </c>
      <c r="B3" s="115"/>
      <c r="C3" s="115"/>
      <c r="D3" s="115"/>
    </row>
    <row r="4" spans="1:4" s="5" customFormat="1" ht="18.75">
      <c r="A4" s="115" t="s">
        <v>1</v>
      </c>
      <c r="B4" s="115"/>
      <c r="C4" s="115"/>
      <c r="D4" s="115"/>
    </row>
    <row r="5" spans="1:4" s="5" customFormat="1" ht="18.75">
      <c r="A5" s="115" t="str">
        <f>'Прил. 1 доходы'!A4:C4</f>
        <v>от 23 декабря 2021 года № 172</v>
      </c>
      <c r="B5" s="115"/>
      <c r="C5" s="115"/>
      <c r="D5" s="115"/>
    </row>
    <row r="6" spans="1:4" s="5" customFormat="1" ht="18.75">
      <c r="A6" s="115" t="s">
        <v>169</v>
      </c>
      <c r="B6" s="115"/>
      <c r="C6" s="115"/>
      <c r="D6" s="115"/>
    </row>
    <row r="7" spans="1:4" s="5" customFormat="1" ht="18.75">
      <c r="A7" s="115" t="s">
        <v>1</v>
      </c>
      <c r="B7" s="115"/>
      <c r="C7" s="115"/>
      <c r="D7" s="115"/>
    </row>
    <row r="8" spans="1:4" s="5" customFormat="1" ht="18.75">
      <c r="A8" s="115" t="str">
        <f>'Прил. 1 доходы'!A7:C7</f>
        <v>на 2022 год и плановый период 2023 и 2024 годов»</v>
      </c>
      <c r="B8" s="115"/>
      <c r="C8" s="115"/>
      <c r="D8" s="115"/>
    </row>
    <row r="9" spans="1:4" ht="43.5" customHeight="1">
      <c r="A9" s="116" t="s">
        <v>170</v>
      </c>
      <c r="B9" s="116"/>
      <c r="C9" s="116"/>
      <c r="D9" s="116"/>
    </row>
    <row r="10" spans="1:4" ht="18.75">
      <c r="A10" s="52"/>
      <c r="B10" s="52"/>
      <c r="C10" s="52"/>
      <c r="D10" s="7" t="s">
        <v>7</v>
      </c>
    </row>
    <row r="11" spans="1:4" ht="18.75">
      <c r="A11" s="117" t="s">
        <v>6</v>
      </c>
      <c r="B11" s="117" t="s">
        <v>34</v>
      </c>
      <c r="C11" s="119" t="s">
        <v>156</v>
      </c>
      <c r="D11" s="120"/>
    </row>
    <row r="12" spans="1:4" ht="18.75">
      <c r="A12" s="118"/>
      <c r="B12" s="118"/>
      <c r="C12" s="10" t="s">
        <v>134</v>
      </c>
      <c r="D12" s="27" t="s">
        <v>162</v>
      </c>
    </row>
    <row r="13" spans="1:4" ht="18.75">
      <c r="A13" s="50">
        <v>1</v>
      </c>
      <c r="B13" s="50">
        <v>2</v>
      </c>
      <c r="C13" s="14">
        <v>3</v>
      </c>
      <c r="D13" s="14">
        <v>4</v>
      </c>
    </row>
    <row r="14" spans="1:4" ht="18.75">
      <c r="A14" s="50"/>
      <c r="B14" s="49" t="s">
        <v>9</v>
      </c>
      <c r="C14" s="83">
        <f>C15+C41</f>
        <v>4696700</v>
      </c>
      <c r="D14" s="83">
        <f>D15+D41</f>
        <v>4789600</v>
      </c>
    </row>
    <row r="15" spans="1:4" ht="37.5">
      <c r="A15" s="63" t="s">
        <v>10</v>
      </c>
      <c r="B15" s="49" t="s">
        <v>11</v>
      </c>
      <c r="C15" s="83">
        <f>C16+C19+C22+C27+C29+C34+C37+C39</f>
        <v>1374800</v>
      </c>
      <c r="D15" s="83">
        <f>D16+D19+D22+D27+D29+D34+D37+D39</f>
        <v>1377300</v>
      </c>
    </row>
    <row r="16" spans="1:4" ht="18.75">
      <c r="A16" s="63" t="s">
        <v>12</v>
      </c>
      <c r="B16" s="49" t="s">
        <v>13</v>
      </c>
      <c r="C16" s="83">
        <f>C17</f>
        <v>86200</v>
      </c>
      <c r="D16" s="83">
        <f>D17</f>
        <v>88700</v>
      </c>
    </row>
    <row r="17" spans="1:4" ht="18.75">
      <c r="A17" s="64" t="s">
        <v>14</v>
      </c>
      <c r="B17" s="6" t="s">
        <v>15</v>
      </c>
      <c r="C17" s="84">
        <f>C18</f>
        <v>86200</v>
      </c>
      <c r="D17" s="84">
        <f>D18</f>
        <v>88700</v>
      </c>
    </row>
    <row r="18" spans="1:4" ht="131.25">
      <c r="A18" s="64" t="s">
        <v>16</v>
      </c>
      <c r="B18" s="6" t="s">
        <v>17</v>
      </c>
      <c r="C18" s="84">
        <v>86200</v>
      </c>
      <c r="D18" s="84">
        <v>88700</v>
      </c>
    </row>
    <row r="19" spans="1:4" ht="18.75">
      <c r="A19" s="63" t="s">
        <v>18</v>
      </c>
      <c r="B19" s="49" t="s">
        <v>19</v>
      </c>
      <c r="C19" s="83">
        <f>C20</f>
        <v>12100</v>
      </c>
      <c r="D19" s="83">
        <f>D20</f>
        <v>12100</v>
      </c>
    </row>
    <row r="20" spans="1:4" ht="18.75">
      <c r="A20" s="64" t="s">
        <v>119</v>
      </c>
      <c r="B20" s="6" t="s">
        <v>20</v>
      </c>
      <c r="C20" s="85">
        <f>C21</f>
        <v>12100</v>
      </c>
      <c r="D20" s="85">
        <f>D21</f>
        <v>12100</v>
      </c>
    </row>
    <row r="21" spans="1:4" ht="18.75">
      <c r="A21" s="64" t="s">
        <v>21</v>
      </c>
      <c r="B21" s="6" t="s">
        <v>20</v>
      </c>
      <c r="C21" s="85">
        <v>12100</v>
      </c>
      <c r="D21" s="85">
        <v>12100</v>
      </c>
    </row>
    <row r="22" spans="1:4" ht="18.75">
      <c r="A22" s="63" t="s">
        <v>22</v>
      </c>
      <c r="B22" s="49" t="s">
        <v>23</v>
      </c>
      <c r="C22" s="83">
        <f>C23+C24</f>
        <v>1066400</v>
      </c>
      <c r="D22" s="83">
        <f>D23+D24</f>
        <v>1066400</v>
      </c>
    </row>
    <row r="23" spans="1:4" ht="75">
      <c r="A23" s="64" t="s">
        <v>72</v>
      </c>
      <c r="B23" s="6" t="s">
        <v>120</v>
      </c>
      <c r="C23" s="85">
        <v>29000</v>
      </c>
      <c r="D23" s="85">
        <v>29000</v>
      </c>
    </row>
    <row r="24" spans="1:4" ht="18.75">
      <c r="A24" s="64" t="s">
        <v>24</v>
      </c>
      <c r="B24" s="6" t="s">
        <v>25</v>
      </c>
      <c r="C24" s="85">
        <f>C25+C26</f>
        <v>1037400</v>
      </c>
      <c r="D24" s="85">
        <f>D25+D26</f>
        <v>1037400</v>
      </c>
    </row>
    <row r="25" spans="1:4" ht="75">
      <c r="A25" s="64" t="s">
        <v>73</v>
      </c>
      <c r="B25" s="6" t="s">
        <v>129</v>
      </c>
      <c r="C25" s="85">
        <v>791400</v>
      </c>
      <c r="D25" s="85">
        <v>791400</v>
      </c>
    </row>
    <row r="26" spans="1:4" ht="93.75">
      <c r="A26" s="64" t="s">
        <v>74</v>
      </c>
      <c r="B26" s="6" t="s">
        <v>128</v>
      </c>
      <c r="C26" s="85">
        <v>246000</v>
      </c>
      <c r="D26" s="85">
        <v>246000</v>
      </c>
    </row>
    <row r="27" spans="1:4" s="8" customFormat="1" ht="18.75">
      <c r="A27" s="63" t="s">
        <v>76</v>
      </c>
      <c r="B27" s="49" t="s">
        <v>26</v>
      </c>
      <c r="C27" s="83">
        <f>C28</f>
        <v>1000</v>
      </c>
      <c r="D27" s="83">
        <f>D28</f>
        <v>1000</v>
      </c>
    </row>
    <row r="28" spans="1:4" ht="150">
      <c r="A28" s="64" t="s">
        <v>75</v>
      </c>
      <c r="B28" s="6" t="s">
        <v>117</v>
      </c>
      <c r="C28" s="85">
        <v>1000</v>
      </c>
      <c r="D28" s="85">
        <v>1000</v>
      </c>
    </row>
    <row r="29" spans="1:4" ht="75">
      <c r="A29" s="63" t="s">
        <v>27</v>
      </c>
      <c r="B29" s="49" t="s">
        <v>0</v>
      </c>
      <c r="C29" s="83">
        <f>C30+C33</f>
        <v>125100</v>
      </c>
      <c r="D29" s="83">
        <f>D30+D33</f>
        <v>125100</v>
      </c>
    </row>
    <row r="30" spans="1:4" ht="150">
      <c r="A30" s="64" t="s">
        <v>28</v>
      </c>
      <c r="B30" s="6" t="s">
        <v>29</v>
      </c>
      <c r="C30" s="85">
        <f>SUM(C31:C32)</f>
        <v>100000</v>
      </c>
      <c r="D30" s="85">
        <f>SUM(D31:D32)</f>
        <v>100000</v>
      </c>
    </row>
    <row r="31" spans="1:4" s="11" customFormat="1" ht="131.25">
      <c r="A31" s="76" t="s">
        <v>113</v>
      </c>
      <c r="B31" s="77" t="s">
        <v>112</v>
      </c>
      <c r="C31" s="84">
        <v>100000</v>
      </c>
      <c r="D31" s="84">
        <v>100000</v>
      </c>
    </row>
    <row r="32" spans="1:4" ht="112.5">
      <c r="A32" s="64" t="s">
        <v>114</v>
      </c>
      <c r="B32" s="78" t="s">
        <v>116</v>
      </c>
      <c r="C32" s="85"/>
      <c r="D32" s="85"/>
    </row>
    <row r="33" spans="1:4" ht="131.25">
      <c r="A33" s="79" t="s">
        <v>70</v>
      </c>
      <c r="B33" s="6" t="s">
        <v>118</v>
      </c>
      <c r="C33" s="85">
        <v>25100</v>
      </c>
      <c r="D33" s="85">
        <v>25100</v>
      </c>
    </row>
    <row r="34" spans="1:4" ht="56.25">
      <c r="A34" s="63" t="s">
        <v>30</v>
      </c>
      <c r="B34" s="49" t="s">
        <v>121</v>
      </c>
      <c r="C34" s="83">
        <f>C35+C36</f>
        <v>82000</v>
      </c>
      <c r="D34" s="83">
        <f>D35+D36</f>
        <v>82000</v>
      </c>
    </row>
    <row r="35" spans="1:4" ht="56.25">
      <c r="A35" s="64" t="s">
        <v>67</v>
      </c>
      <c r="B35" s="6" t="s">
        <v>71</v>
      </c>
      <c r="C35" s="85">
        <v>500</v>
      </c>
      <c r="D35" s="85">
        <v>500</v>
      </c>
    </row>
    <row r="36" spans="1:4" ht="56.25">
      <c r="A36" s="80" t="s">
        <v>68</v>
      </c>
      <c r="B36" s="6" t="s">
        <v>125</v>
      </c>
      <c r="C36" s="85">
        <v>81500</v>
      </c>
      <c r="D36" s="85">
        <v>81500</v>
      </c>
    </row>
    <row r="37" spans="1:4" ht="37.5">
      <c r="A37" s="63" t="s">
        <v>157</v>
      </c>
      <c r="B37" s="49" t="s">
        <v>158</v>
      </c>
      <c r="C37" s="83">
        <f>C38</f>
        <v>2000</v>
      </c>
      <c r="D37" s="83">
        <f>D38</f>
        <v>2000</v>
      </c>
    </row>
    <row r="38" spans="1:4" ht="75">
      <c r="A38" s="64" t="s">
        <v>159</v>
      </c>
      <c r="B38" s="6" t="s">
        <v>160</v>
      </c>
      <c r="C38" s="85">
        <v>2000</v>
      </c>
      <c r="D38" s="85">
        <v>2000</v>
      </c>
    </row>
    <row r="39" spans="1:4" ht="18.75">
      <c r="A39" s="63" t="s">
        <v>131</v>
      </c>
      <c r="B39" s="49" t="s">
        <v>132</v>
      </c>
      <c r="C39" s="83">
        <f>C40</f>
        <v>0</v>
      </c>
      <c r="D39" s="83">
        <f>D40</f>
        <v>0</v>
      </c>
    </row>
    <row r="40" spans="1:4" ht="56.25">
      <c r="A40" s="80" t="s">
        <v>69</v>
      </c>
      <c r="B40" s="81" t="s">
        <v>133</v>
      </c>
      <c r="C40" s="85"/>
      <c r="D40" s="85"/>
    </row>
    <row r="41" spans="1:4" s="8" customFormat="1" ht="18.75">
      <c r="A41" s="63" t="s">
        <v>3</v>
      </c>
      <c r="B41" s="49" t="s">
        <v>31</v>
      </c>
      <c r="C41" s="83">
        <f>C42</f>
        <v>3321900</v>
      </c>
      <c r="D41" s="83">
        <f>D42</f>
        <v>3412300</v>
      </c>
    </row>
    <row r="42" spans="1:4" s="8" customFormat="1" ht="56.25">
      <c r="A42" s="63" t="s">
        <v>122</v>
      </c>
      <c r="B42" s="49" t="s">
        <v>32</v>
      </c>
      <c r="C42" s="86">
        <f>SUM(C43:C46)</f>
        <v>3321900</v>
      </c>
      <c r="D42" s="86">
        <f>SUM(D43:D46)</f>
        <v>3412300</v>
      </c>
    </row>
    <row r="43" spans="1:4" ht="56.25">
      <c r="A43" s="82" t="s">
        <v>126</v>
      </c>
      <c r="B43" s="6" t="s">
        <v>127</v>
      </c>
      <c r="C43" s="88">
        <v>2884900</v>
      </c>
      <c r="D43" s="88">
        <v>2975300</v>
      </c>
    </row>
    <row r="44" spans="1:4" ht="75">
      <c r="A44" s="82" t="s">
        <v>123</v>
      </c>
      <c r="B44" s="6" t="s">
        <v>100</v>
      </c>
      <c r="C44" s="87">
        <v>62000</v>
      </c>
      <c r="D44" s="87">
        <v>62000</v>
      </c>
    </row>
    <row r="45" spans="1:4" ht="112.5">
      <c r="A45" s="82" t="s">
        <v>124</v>
      </c>
      <c r="B45" s="6" t="s">
        <v>77</v>
      </c>
      <c r="C45" s="89">
        <v>375000</v>
      </c>
      <c r="D45" s="89">
        <v>375000</v>
      </c>
    </row>
    <row r="46" spans="1:4" ht="37.5">
      <c r="A46" s="82" t="s">
        <v>161</v>
      </c>
      <c r="B46" s="6" t="s">
        <v>101</v>
      </c>
      <c r="C46" s="87">
        <v>0</v>
      </c>
      <c r="D46" s="87">
        <v>0</v>
      </c>
    </row>
  </sheetData>
  <sheetProtection/>
  <mergeCells count="11">
    <mergeCell ref="A9:D9"/>
    <mergeCell ref="A11:A12"/>
    <mergeCell ref="B11:B12"/>
    <mergeCell ref="C11:D11"/>
    <mergeCell ref="A7:D7"/>
    <mergeCell ref="A2:D2"/>
    <mergeCell ref="A3:D3"/>
    <mergeCell ref="A4:D4"/>
    <mergeCell ref="A5:D5"/>
    <mergeCell ref="A6:D6"/>
    <mergeCell ref="A8:D8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77"/>
  <sheetViews>
    <sheetView zoomScale="70" zoomScaleNormal="70" zoomScalePageLayoutView="0" workbookViewId="0" topLeftCell="A1">
      <selection activeCell="A33" sqref="A33:IV34"/>
    </sheetView>
  </sheetViews>
  <sheetFormatPr defaultColWidth="9.140625" defaultRowHeight="15"/>
  <cols>
    <col min="1" max="1" width="57.57421875" style="25" customWidth="1"/>
    <col min="2" max="2" width="12.00390625" style="42" customWidth="1"/>
    <col min="3" max="3" width="16.28125" style="43" customWidth="1"/>
    <col min="4" max="4" width="8.28125" style="43" customWidth="1"/>
    <col min="5" max="5" width="18.28125" style="44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21" t="s">
        <v>5</v>
      </c>
      <c r="B1" s="121"/>
      <c r="C1" s="121"/>
      <c r="D1" s="121"/>
      <c r="E1" s="121"/>
    </row>
    <row r="2" spans="1:5" s="3" customFormat="1" ht="18.75" customHeight="1">
      <c r="A2" s="121" t="s">
        <v>171</v>
      </c>
      <c r="B2" s="121"/>
      <c r="C2" s="121"/>
      <c r="D2" s="121"/>
      <c r="E2" s="121"/>
    </row>
    <row r="3" spans="1:5" s="3" customFormat="1" ht="18.75" customHeight="1">
      <c r="A3" s="121" t="s">
        <v>1</v>
      </c>
      <c r="B3" s="121"/>
      <c r="C3" s="121"/>
      <c r="D3" s="121"/>
      <c r="E3" s="121"/>
    </row>
    <row r="4" spans="1:5" s="3" customFormat="1" ht="18.75">
      <c r="A4" s="125" t="str">
        <f>'Прил. 2 доходы'!A5:D5</f>
        <v>от 23 декабря 2021 года № 172</v>
      </c>
      <c r="B4" s="125"/>
      <c r="C4" s="125"/>
      <c r="D4" s="125"/>
      <c r="E4" s="125"/>
    </row>
    <row r="5" spans="1:5" s="3" customFormat="1" ht="18.75" customHeight="1">
      <c r="A5" s="121" t="s">
        <v>172</v>
      </c>
      <c r="B5" s="121"/>
      <c r="C5" s="121"/>
      <c r="D5" s="121"/>
      <c r="E5" s="121"/>
    </row>
    <row r="6" spans="1:5" s="3" customFormat="1" ht="18.75" customHeight="1">
      <c r="A6" s="121" t="s">
        <v>1</v>
      </c>
      <c r="B6" s="121"/>
      <c r="C6" s="121"/>
      <c r="D6" s="121"/>
      <c r="E6" s="121"/>
    </row>
    <row r="7" spans="1:5" s="3" customFormat="1" ht="18.75" customHeight="1">
      <c r="A7" s="121" t="str">
        <f>'Прил. 2 доходы'!A8:D8</f>
        <v>на 2022 год и плановый период 2023 и 2024 годов»</v>
      </c>
      <c r="B7" s="121"/>
      <c r="C7" s="121"/>
      <c r="D7" s="121"/>
      <c r="E7" s="121"/>
    </row>
    <row r="8" spans="1:5" ht="18.75">
      <c r="A8" s="122"/>
      <c r="B8" s="122"/>
      <c r="C8" s="122"/>
      <c r="D8" s="122"/>
      <c r="E8" s="122"/>
    </row>
    <row r="9" spans="1:6" ht="93" customHeight="1">
      <c r="A9" s="123" t="s">
        <v>173</v>
      </c>
      <c r="B9" s="123"/>
      <c r="C9" s="123"/>
      <c r="D9" s="123"/>
      <c r="E9" s="123"/>
      <c r="F9" s="2"/>
    </row>
    <row r="10" spans="1:5" s="25" customFormat="1" ht="18.75">
      <c r="A10" s="124"/>
      <c r="B10" s="124"/>
      <c r="C10" s="124"/>
      <c r="D10" s="124"/>
      <c r="E10" s="124"/>
    </row>
    <row r="11" spans="1:5" ht="37.5">
      <c r="A11" s="50" t="s">
        <v>37</v>
      </c>
      <c r="B11" s="16" t="s">
        <v>38</v>
      </c>
      <c r="C11" s="17" t="s">
        <v>79</v>
      </c>
      <c r="D11" s="17" t="s">
        <v>40</v>
      </c>
      <c r="E11" s="39" t="s">
        <v>163</v>
      </c>
    </row>
    <row r="12" spans="1:5" s="55" customFormat="1" ht="18.75">
      <c r="A12" s="48">
        <v>1</v>
      </c>
      <c r="B12" s="18" t="s">
        <v>110</v>
      </c>
      <c r="C12" s="36">
        <v>3</v>
      </c>
      <c r="D12" s="36">
        <v>4</v>
      </c>
      <c r="E12" s="18" t="s">
        <v>111</v>
      </c>
    </row>
    <row r="13" spans="1:5" ht="18.75">
      <c r="A13" s="37" t="s">
        <v>9</v>
      </c>
      <c r="B13" s="16"/>
      <c r="C13" s="17"/>
      <c r="D13" s="17"/>
      <c r="E13" s="40">
        <f>E14+E35+E41+E47+E52+E68+E73</f>
        <v>5159800</v>
      </c>
    </row>
    <row r="14" spans="1:5" s="22" customFormat="1" ht="24" customHeight="1">
      <c r="A14" s="37" t="s">
        <v>41</v>
      </c>
      <c r="B14" s="16" t="s">
        <v>42</v>
      </c>
      <c r="C14" s="17"/>
      <c r="D14" s="17"/>
      <c r="E14" s="40">
        <f>E15+E19+E25+E29</f>
        <v>3098800</v>
      </c>
    </row>
    <row r="15" spans="1:5" s="22" customFormat="1" ht="59.25" customHeight="1">
      <c r="A15" s="37" t="s">
        <v>91</v>
      </c>
      <c r="B15" s="16" t="s">
        <v>85</v>
      </c>
      <c r="C15" s="17"/>
      <c r="D15" s="17"/>
      <c r="E15" s="90">
        <f>E16</f>
        <v>730600</v>
      </c>
    </row>
    <row r="16" spans="1:5" ht="70.5" customHeight="1">
      <c r="A16" s="66" t="s">
        <v>174</v>
      </c>
      <c r="B16" s="18" t="s">
        <v>85</v>
      </c>
      <c r="C16" s="18" t="s">
        <v>94</v>
      </c>
      <c r="D16" s="36"/>
      <c r="E16" s="84">
        <f>E17</f>
        <v>730600</v>
      </c>
    </row>
    <row r="17" spans="1:5" ht="18.75">
      <c r="A17" s="35" t="s">
        <v>90</v>
      </c>
      <c r="B17" s="18" t="s">
        <v>85</v>
      </c>
      <c r="C17" s="18" t="s">
        <v>95</v>
      </c>
      <c r="D17" s="36"/>
      <c r="E17" s="84">
        <f>E18</f>
        <v>730600</v>
      </c>
    </row>
    <row r="18" spans="1:5" ht="93.75" customHeight="1">
      <c r="A18" s="35" t="s">
        <v>44</v>
      </c>
      <c r="B18" s="18" t="s">
        <v>85</v>
      </c>
      <c r="C18" s="18" t="s">
        <v>95</v>
      </c>
      <c r="D18" s="36">
        <v>100</v>
      </c>
      <c r="E18" s="91">
        <v>730600</v>
      </c>
    </row>
    <row r="19" spans="1:5" s="22" customFormat="1" ht="77.25" customHeight="1">
      <c r="A19" s="37" t="s">
        <v>47</v>
      </c>
      <c r="B19" s="16" t="s">
        <v>48</v>
      </c>
      <c r="C19" s="17"/>
      <c r="D19" s="17"/>
      <c r="E19" s="90">
        <f>E20</f>
        <v>1739800</v>
      </c>
    </row>
    <row r="20" spans="1:5" ht="87.75" customHeight="1">
      <c r="A20" s="66" t="s">
        <v>174</v>
      </c>
      <c r="B20" s="18" t="s">
        <v>48</v>
      </c>
      <c r="C20" s="18" t="s">
        <v>94</v>
      </c>
      <c r="D20" s="36"/>
      <c r="E20" s="84">
        <f>E21</f>
        <v>1739800</v>
      </c>
    </row>
    <row r="21" spans="1:5" ht="37.5">
      <c r="A21" s="35" t="s">
        <v>43</v>
      </c>
      <c r="B21" s="18" t="s">
        <v>48</v>
      </c>
      <c r="C21" s="18" t="s">
        <v>96</v>
      </c>
      <c r="D21" s="36"/>
      <c r="E21" s="84">
        <f>E22+E23+E24</f>
        <v>1739800</v>
      </c>
    </row>
    <row r="22" spans="1:5" ht="90" customHeight="1">
      <c r="A22" s="35" t="s">
        <v>44</v>
      </c>
      <c r="B22" s="18" t="s">
        <v>48</v>
      </c>
      <c r="C22" s="18" t="s">
        <v>96</v>
      </c>
      <c r="D22" s="36">
        <v>100</v>
      </c>
      <c r="E22" s="91">
        <v>879900</v>
      </c>
    </row>
    <row r="23" spans="1:5" ht="56.25">
      <c r="A23" s="35" t="s">
        <v>142</v>
      </c>
      <c r="B23" s="18" t="s">
        <v>48</v>
      </c>
      <c r="C23" s="18" t="s">
        <v>96</v>
      </c>
      <c r="D23" s="36">
        <v>200</v>
      </c>
      <c r="E23" s="91">
        <v>783600</v>
      </c>
    </row>
    <row r="24" spans="1:5" ht="18.75">
      <c r="A24" s="35" t="s">
        <v>46</v>
      </c>
      <c r="B24" s="18" t="s">
        <v>48</v>
      </c>
      <c r="C24" s="18" t="s">
        <v>96</v>
      </c>
      <c r="D24" s="36">
        <v>800</v>
      </c>
      <c r="E24" s="91">
        <v>76300</v>
      </c>
    </row>
    <row r="25" spans="1:5" s="22" customFormat="1" ht="18.75">
      <c r="A25" s="37" t="s">
        <v>49</v>
      </c>
      <c r="B25" s="16" t="s">
        <v>50</v>
      </c>
      <c r="C25" s="17"/>
      <c r="D25" s="17"/>
      <c r="E25" s="90">
        <f>E26</f>
        <v>1000</v>
      </c>
    </row>
    <row r="26" spans="1:5" ht="112.5">
      <c r="A26" s="66" t="s">
        <v>174</v>
      </c>
      <c r="B26" s="18" t="s">
        <v>50</v>
      </c>
      <c r="C26" s="18" t="s">
        <v>94</v>
      </c>
      <c r="D26" s="36"/>
      <c r="E26" s="84">
        <f>E27</f>
        <v>1000</v>
      </c>
    </row>
    <row r="27" spans="1:5" ht="18.75">
      <c r="A27" s="35" t="s">
        <v>52</v>
      </c>
      <c r="B27" s="18" t="s">
        <v>50</v>
      </c>
      <c r="C27" s="18" t="s">
        <v>143</v>
      </c>
      <c r="D27" s="36"/>
      <c r="E27" s="84">
        <f>E28</f>
        <v>1000</v>
      </c>
    </row>
    <row r="28" spans="1:5" ht="18.75">
      <c r="A28" s="35" t="s">
        <v>46</v>
      </c>
      <c r="B28" s="18" t="s">
        <v>50</v>
      </c>
      <c r="C28" s="18" t="s">
        <v>143</v>
      </c>
      <c r="D28" s="36">
        <v>800</v>
      </c>
      <c r="E28" s="91">
        <v>1000</v>
      </c>
    </row>
    <row r="29" spans="1:5" s="22" customFormat="1" ht="18.75">
      <c r="A29" s="37" t="s">
        <v>135</v>
      </c>
      <c r="B29" s="16" t="s">
        <v>99</v>
      </c>
      <c r="C29" s="17"/>
      <c r="D29" s="17"/>
      <c r="E29" s="90">
        <f>E30</f>
        <v>627400</v>
      </c>
    </row>
    <row r="30" spans="1:5" s="22" customFormat="1" ht="93.75">
      <c r="A30" s="66" t="s">
        <v>175</v>
      </c>
      <c r="B30" s="18" t="s">
        <v>99</v>
      </c>
      <c r="C30" s="36">
        <v>1200000000</v>
      </c>
      <c r="D30" s="17"/>
      <c r="E30" s="90">
        <f>E31+E33</f>
        <v>627400</v>
      </c>
    </row>
    <row r="31" spans="1:5" ht="18.75">
      <c r="A31" s="35" t="s">
        <v>144</v>
      </c>
      <c r="B31" s="18" t="s">
        <v>99</v>
      </c>
      <c r="C31" s="36">
        <v>1200092360</v>
      </c>
      <c r="D31" s="36"/>
      <c r="E31" s="84">
        <f>E32</f>
        <v>178600</v>
      </c>
    </row>
    <row r="32" spans="1:5" ht="18.75">
      <c r="A32" s="35" t="s">
        <v>46</v>
      </c>
      <c r="B32" s="18" t="s">
        <v>99</v>
      </c>
      <c r="C32" s="36">
        <v>1200092360</v>
      </c>
      <c r="D32" s="36">
        <v>800</v>
      </c>
      <c r="E32" s="91">
        <v>178600</v>
      </c>
    </row>
    <row r="33" spans="1:5" ht="19.5" customHeight="1">
      <c r="A33" s="35" t="s">
        <v>185</v>
      </c>
      <c r="B33" s="18" t="s">
        <v>99</v>
      </c>
      <c r="C33" s="36">
        <v>1200009040</v>
      </c>
      <c r="D33" s="36"/>
      <c r="E33" s="110">
        <f>E34</f>
        <v>448800</v>
      </c>
    </row>
    <row r="34" spans="1:5" ht="56.25">
      <c r="A34" s="35" t="s">
        <v>142</v>
      </c>
      <c r="B34" s="18" t="s">
        <v>99</v>
      </c>
      <c r="C34" s="36">
        <v>1200009040</v>
      </c>
      <c r="D34" s="36">
        <v>200</v>
      </c>
      <c r="E34" s="111">
        <v>448800</v>
      </c>
    </row>
    <row r="35" spans="1:5" s="22" customFormat="1" ht="18.75">
      <c r="A35" s="37" t="s">
        <v>80</v>
      </c>
      <c r="B35" s="16" t="s">
        <v>86</v>
      </c>
      <c r="C35" s="17"/>
      <c r="D35" s="17"/>
      <c r="E35" s="90">
        <f>E36</f>
        <v>62000</v>
      </c>
    </row>
    <row r="36" spans="1:5" s="22" customFormat="1" ht="37.5">
      <c r="A36" s="37" t="s">
        <v>81</v>
      </c>
      <c r="B36" s="16" t="s">
        <v>87</v>
      </c>
      <c r="C36" s="17"/>
      <c r="D36" s="17"/>
      <c r="E36" s="90">
        <f>E37</f>
        <v>62000</v>
      </c>
    </row>
    <row r="37" spans="1:5" ht="18.75">
      <c r="A37" s="66" t="s">
        <v>51</v>
      </c>
      <c r="B37" s="18" t="s">
        <v>87</v>
      </c>
      <c r="C37" s="36">
        <v>9900000000</v>
      </c>
      <c r="D37" s="36"/>
      <c r="E37" s="84">
        <f>E38</f>
        <v>62000</v>
      </c>
    </row>
    <row r="38" spans="1:5" ht="56.25">
      <c r="A38" s="35" t="s">
        <v>145</v>
      </c>
      <c r="B38" s="18" t="s">
        <v>87</v>
      </c>
      <c r="C38" s="36">
        <v>9900051180</v>
      </c>
      <c r="D38" s="36"/>
      <c r="E38" s="84">
        <f>E39+E40</f>
        <v>62000</v>
      </c>
    </row>
    <row r="39" spans="1:5" ht="92.25" customHeight="1">
      <c r="A39" s="35" t="s">
        <v>44</v>
      </c>
      <c r="B39" s="18" t="s">
        <v>87</v>
      </c>
      <c r="C39" s="36">
        <v>9900051180</v>
      </c>
      <c r="D39" s="36">
        <v>100</v>
      </c>
      <c r="E39" s="91">
        <v>57000</v>
      </c>
    </row>
    <row r="40" spans="1:5" ht="37.5">
      <c r="A40" s="35" t="s">
        <v>45</v>
      </c>
      <c r="B40" s="18" t="s">
        <v>87</v>
      </c>
      <c r="C40" s="36">
        <v>9900051180</v>
      </c>
      <c r="D40" s="36">
        <v>200</v>
      </c>
      <c r="E40" s="91">
        <v>5000</v>
      </c>
    </row>
    <row r="41" spans="1:5" s="22" customFormat="1" ht="42.75" customHeight="1">
      <c r="A41" s="37" t="s">
        <v>136</v>
      </c>
      <c r="B41" s="16" t="s">
        <v>89</v>
      </c>
      <c r="C41" s="17"/>
      <c r="D41" s="17"/>
      <c r="E41" s="90">
        <f>E42</f>
        <v>68900</v>
      </c>
    </row>
    <row r="42" spans="1:5" ht="18.75">
      <c r="A42" s="35" t="s">
        <v>82</v>
      </c>
      <c r="B42" s="18" t="s">
        <v>88</v>
      </c>
      <c r="C42" s="36"/>
      <c r="D42" s="36"/>
      <c r="E42" s="84">
        <f>E43</f>
        <v>68900</v>
      </c>
    </row>
    <row r="43" spans="1:5" ht="72.75" customHeight="1">
      <c r="A43" s="66" t="s">
        <v>176</v>
      </c>
      <c r="B43" s="18" t="s">
        <v>88</v>
      </c>
      <c r="C43" s="36">
        <v>1600000000</v>
      </c>
      <c r="D43" s="36"/>
      <c r="E43" s="84">
        <f>E44</f>
        <v>68900</v>
      </c>
    </row>
    <row r="44" spans="1:5" ht="36.75" customHeight="1">
      <c r="A44" s="35" t="s">
        <v>83</v>
      </c>
      <c r="B44" s="18" t="s">
        <v>88</v>
      </c>
      <c r="C44" s="36">
        <v>1600024300</v>
      </c>
      <c r="D44" s="36"/>
      <c r="E44" s="84">
        <f>SUM(E45:E46)</f>
        <v>68900</v>
      </c>
    </row>
    <row r="45" spans="1:5" ht="95.25" customHeight="1" hidden="1">
      <c r="A45" s="35"/>
      <c r="B45" s="18"/>
      <c r="C45" s="36"/>
      <c r="D45" s="36"/>
      <c r="E45" s="91"/>
    </row>
    <row r="46" spans="1:5" ht="37.5">
      <c r="A46" s="35" t="s">
        <v>45</v>
      </c>
      <c r="B46" s="18" t="s">
        <v>88</v>
      </c>
      <c r="C46" s="36">
        <v>1600024300</v>
      </c>
      <c r="D46" s="36">
        <v>200</v>
      </c>
      <c r="E46" s="91">
        <v>68900</v>
      </c>
    </row>
    <row r="47" spans="1:5" s="22" customFormat="1" ht="18.75">
      <c r="A47" s="37" t="s">
        <v>53</v>
      </c>
      <c r="B47" s="16" t="s">
        <v>54</v>
      </c>
      <c r="C47" s="17"/>
      <c r="D47" s="17"/>
      <c r="E47" s="90">
        <f>E48</f>
        <v>375000</v>
      </c>
    </row>
    <row r="48" spans="1:5" s="22" customFormat="1" ht="18.75">
      <c r="A48" s="37" t="s">
        <v>137</v>
      </c>
      <c r="B48" s="16" t="s">
        <v>55</v>
      </c>
      <c r="C48" s="17"/>
      <c r="D48" s="17"/>
      <c r="E48" s="90">
        <f>E49</f>
        <v>375000</v>
      </c>
    </row>
    <row r="49" spans="1:5" ht="83.25" customHeight="1">
      <c r="A49" s="67" t="s">
        <v>102</v>
      </c>
      <c r="B49" s="18" t="s">
        <v>55</v>
      </c>
      <c r="C49" s="36">
        <v>2100000000</v>
      </c>
      <c r="D49" s="36"/>
      <c r="E49" s="84">
        <f>E50</f>
        <v>375000</v>
      </c>
    </row>
    <row r="50" spans="1:5" ht="18.75">
      <c r="A50" s="35" t="s">
        <v>84</v>
      </c>
      <c r="B50" s="18" t="s">
        <v>55</v>
      </c>
      <c r="C50" s="36">
        <v>2100003150</v>
      </c>
      <c r="D50" s="36"/>
      <c r="E50" s="84">
        <f>E51</f>
        <v>375000</v>
      </c>
    </row>
    <row r="51" spans="1:5" ht="37.5">
      <c r="A51" s="35" t="s">
        <v>45</v>
      </c>
      <c r="B51" s="18" t="s">
        <v>55</v>
      </c>
      <c r="C51" s="36">
        <v>2100003150</v>
      </c>
      <c r="D51" s="36">
        <v>200</v>
      </c>
      <c r="E51" s="91">
        <v>375000</v>
      </c>
    </row>
    <row r="52" spans="1:5" s="22" customFormat="1" ht="18" customHeight="1">
      <c r="A52" s="37" t="s">
        <v>56</v>
      </c>
      <c r="B52" s="16" t="s">
        <v>57</v>
      </c>
      <c r="C52" s="17"/>
      <c r="D52" s="17"/>
      <c r="E52" s="90">
        <f>E53+E57+E64</f>
        <v>1381300</v>
      </c>
    </row>
    <row r="53" spans="1:5" s="22" customFormat="1" ht="18" customHeight="1">
      <c r="A53" s="37" t="s">
        <v>58</v>
      </c>
      <c r="B53" s="16" t="s">
        <v>59</v>
      </c>
      <c r="C53" s="17"/>
      <c r="D53" s="17"/>
      <c r="E53" s="90">
        <f>E54</f>
        <v>49400</v>
      </c>
    </row>
    <row r="54" spans="1:5" ht="94.5" customHeight="1">
      <c r="A54" s="66" t="s">
        <v>177</v>
      </c>
      <c r="B54" s="18" t="s">
        <v>59</v>
      </c>
      <c r="C54" s="36">
        <v>2000000000</v>
      </c>
      <c r="D54" s="36"/>
      <c r="E54" s="84">
        <f>E55</f>
        <v>49400</v>
      </c>
    </row>
    <row r="55" spans="1:5" ht="75">
      <c r="A55" s="35" t="s">
        <v>146</v>
      </c>
      <c r="B55" s="18" t="s">
        <v>59</v>
      </c>
      <c r="C55" s="36">
        <v>2000003610</v>
      </c>
      <c r="D55" s="36"/>
      <c r="E55" s="84">
        <f>E56</f>
        <v>49400</v>
      </c>
    </row>
    <row r="56" spans="1:5" ht="40.5" customHeight="1">
      <c r="A56" s="35" t="s">
        <v>45</v>
      </c>
      <c r="B56" s="18" t="s">
        <v>59</v>
      </c>
      <c r="C56" s="36">
        <v>2000003610</v>
      </c>
      <c r="D56" s="36">
        <v>200</v>
      </c>
      <c r="E56" s="91">
        <v>49400</v>
      </c>
    </row>
    <row r="57" spans="1:5" ht="18.75">
      <c r="A57" s="37" t="s">
        <v>60</v>
      </c>
      <c r="B57" s="16" t="s">
        <v>61</v>
      </c>
      <c r="C57" s="36"/>
      <c r="D57" s="36"/>
      <c r="E57" s="90">
        <f>E58</f>
        <v>831900</v>
      </c>
    </row>
    <row r="58" spans="1:5" s="41" customFormat="1" ht="112.5">
      <c r="A58" s="66" t="s">
        <v>177</v>
      </c>
      <c r="B58" s="18" t="s">
        <v>61</v>
      </c>
      <c r="C58" s="36">
        <v>2000000000</v>
      </c>
      <c r="D58" s="36"/>
      <c r="E58" s="84">
        <f>E59+E62</f>
        <v>831900</v>
      </c>
    </row>
    <row r="59" spans="1:5" ht="37.5">
      <c r="A59" s="35" t="s">
        <v>62</v>
      </c>
      <c r="B59" s="18" t="s">
        <v>61</v>
      </c>
      <c r="C59" s="36">
        <v>2000006050</v>
      </c>
      <c r="D59" s="36"/>
      <c r="E59" s="84">
        <f>SUM(E60:E61)</f>
        <v>811900</v>
      </c>
    </row>
    <row r="60" spans="1:5" s="41" customFormat="1" ht="101.25" customHeight="1">
      <c r="A60" s="35" t="s">
        <v>44</v>
      </c>
      <c r="B60" s="18" t="s">
        <v>61</v>
      </c>
      <c r="C60" s="36">
        <v>2000006050</v>
      </c>
      <c r="D60" s="36">
        <v>100</v>
      </c>
      <c r="E60" s="91">
        <v>344900</v>
      </c>
    </row>
    <row r="61" spans="1:5" ht="37.5">
      <c r="A61" s="35" t="s">
        <v>45</v>
      </c>
      <c r="B61" s="18" t="s">
        <v>61</v>
      </c>
      <c r="C61" s="36">
        <v>2000006050</v>
      </c>
      <c r="D61" s="36">
        <v>200</v>
      </c>
      <c r="E61" s="91">
        <v>467000</v>
      </c>
    </row>
    <row r="62" spans="1:5" ht="18.75">
      <c r="A62" s="35" t="s">
        <v>147</v>
      </c>
      <c r="B62" s="18" t="s">
        <v>61</v>
      </c>
      <c r="C62" s="36">
        <v>2000006400</v>
      </c>
      <c r="D62" s="36"/>
      <c r="E62" s="84">
        <f>E63</f>
        <v>20000</v>
      </c>
    </row>
    <row r="63" spans="1:5" s="41" customFormat="1" ht="37.5">
      <c r="A63" s="35" t="s">
        <v>45</v>
      </c>
      <c r="B63" s="18" t="s">
        <v>61</v>
      </c>
      <c r="C63" s="36">
        <v>2000006400</v>
      </c>
      <c r="D63" s="36">
        <v>200</v>
      </c>
      <c r="E63" s="91">
        <v>20000</v>
      </c>
    </row>
    <row r="64" spans="1:5" s="65" customFormat="1" ht="37.5">
      <c r="A64" s="68" t="s">
        <v>97</v>
      </c>
      <c r="B64" s="16" t="s">
        <v>98</v>
      </c>
      <c r="C64" s="17"/>
      <c r="D64" s="17"/>
      <c r="E64" s="90">
        <f>E67</f>
        <v>500000</v>
      </c>
    </row>
    <row r="65" spans="1:5" s="65" customFormat="1" ht="112.5">
      <c r="A65" s="66" t="s">
        <v>177</v>
      </c>
      <c r="B65" s="18" t="s">
        <v>98</v>
      </c>
      <c r="C65" s="36">
        <v>2000000000</v>
      </c>
      <c r="D65" s="17"/>
      <c r="E65" s="84">
        <f>E66</f>
        <v>500000</v>
      </c>
    </row>
    <row r="66" spans="1:5" s="41" customFormat="1" ht="150">
      <c r="A66" s="35" t="s">
        <v>148</v>
      </c>
      <c r="B66" s="18" t="s">
        <v>98</v>
      </c>
      <c r="C66" s="36">
        <v>2000074040</v>
      </c>
      <c r="D66" s="36"/>
      <c r="E66" s="84">
        <f>E67</f>
        <v>500000</v>
      </c>
    </row>
    <row r="67" spans="1:5" s="41" customFormat="1" ht="37.5">
      <c r="A67" s="35" t="s">
        <v>45</v>
      </c>
      <c r="B67" s="18" t="s">
        <v>98</v>
      </c>
      <c r="C67" s="36">
        <v>2000074040</v>
      </c>
      <c r="D67" s="36">
        <v>200</v>
      </c>
      <c r="E67" s="91">
        <v>500000</v>
      </c>
    </row>
    <row r="68" spans="1:5" s="65" customFormat="1" ht="18.75">
      <c r="A68" s="37" t="s">
        <v>139</v>
      </c>
      <c r="B68" s="16" t="s">
        <v>138</v>
      </c>
      <c r="C68" s="17"/>
      <c r="D68" s="17"/>
      <c r="E68" s="90">
        <f>E69</f>
        <v>73400</v>
      </c>
    </row>
    <row r="69" spans="1:5" s="41" customFormat="1" ht="37.5">
      <c r="A69" s="35" t="s">
        <v>141</v>
      </c>
      <c r="B69" s="18" t="s">
        <v>140</v>
      </c>
      <c r="C69" s="36"/>
      <c r="D69" s="36"/>
      <c r="E69" s="84">
        <f>E70</f>
        <v>73400</v>
      </c>
    </row>
    <row r="70" spans="1:5" s="41" customFormat="1" ht="112.5">
      <c r="A70" s="66" t="s">
        <v>177</v>
      </c>
      <c r="B70" s="18" t="s">
        <v>140</v>
      </c>
      <c r="C70" s="36">
        <v>2000000000</v>
      </c>
      <c r="D70" s="36"/>
      <c r="E70" s="84">
        <f>E71</f>
        <v>73400</v>
      </c>
    </row>
    <row r="71" spans="1:5" s="41" customFormat="1" ht="37.5">
      <c r="A71" s="35" t="s">
        <v>149</v>
      </c>
      <c r="B71" s="18" t="s">
        <v>140</v>
      </c>
      <c r="C71" s="36">
        <v>2000041200</v>
      </c>
      <c r="D71" s="36"/>
      <c r="E71" s="84">
        <f>E72</f>
        <v>73400</v>
      </c>
    </row>
    <row r="72" spans="1:5" s="41" customFormat="1" ht="37.5">
      <c r="A72" s="35" t="s">
        <v>45</v>
      </c>
      <c r="B72" s="18" t="s">
        <v>140</v>
      </c>
      <c r="C72" s="36">
        <v>2000041200</v>
      </c>
      <c r="D72" s="36">
        <v>200</v>
      </c>
      <c r="E72" s="91">
        <v>73400</v>
      </c>
    </row>
    <row r="73" spans="1:5" s="31" customFormat="1" ht="18.75">
      <c r="A73" s="28" t="s">
        <v>103</v>
      </c>
      <c r="B73" s="30">
        <v>1000</v>
      </c>
      <c r="C73" s="30"/>
      <c r="D73" s="30"/>
      <c r="E73" s="92">
        <f>E74</f>
        <v>100400</v>
      </c>
    </row>
    <row r="74" spans="1:5" s="31" customFormat="1" ht="18.75">
      <c r="A74" s="28" t="s">
        <v>106</v>
      </c>
      <c r="B74" s="30" t="s">
        <v>104</v>
      </c>
      <c r="C74" s="30"/>
      <c r="D74" s="30"/>
      <c r="E74" s="92">
        <f>E75</f>
        <v>100400</v>
      </c>
    </row>
    <row r="75" spans="1:5" s="31" customFormat="1" ht="98.25" customHeight="1">
      <c r="A75" s="67" t="s">
        <v>178</v>
      </c>
      <c r="B75" s="29" t="s">
        <v>104</v>
      </c>
      <c r="C75" s="29" t="s">
        <v>105</v>
      </c>
      <c r="D75" s="29"/>
      <c r="E75" s="93">
        <f>E76</f>
        <v>100400</v>
      </c>
    </row>
    <row r="76" spans="1:5" s="31" customFormat="1" ht="37.5">
      <c r="A76" s="32" t="s">
        <v>152</v>
      </c>
      <c r="B76" s="29">
        <v>1001</v>
      </c>
      <c r="C76" s="29" t="s">
        <v>150</v>
      </c>
      <c r="D76" s="29"/>
      <c r="E76" s="93">
        <f>E77</f>
        <v>100400</v>
      </c>
    </row>
    <row r="77" spans="1:5" s="31" customFormat="1" ht="18.75">
      <c r="A77" s="32" t="s">
        <v>153</v>
      </c>
      <c r="B77" s="29">
        <v>1001</v>
      </c>
      <c r="C77" s="29" t="s">
        <v>150</v>
      </c>
      <c r="D77" s="29" t="s">
        <v>151</v>
      </c>
      <c r="E77" s="94">
        <v>100400</v>
      </c>
    </row>
  </sheetData>
  <sheetProtection/>
  <mergeCells count="10">
    <mergeCell ref="A7:E7"/>
    <mergeCell ref="A8:E8"/>
    <mergeCell ref="A9:E9"/>
    <mergeCell ref="A10:E10"/>
    <mergeCell ref="A6:E6"/>
    <mergeCell ref="A1:E1"/>
    <mergeCell ref="A2:E2"/>
    <mergeCell ref="A3:E3"/>
    <mergeCell ref="A4:E4"/>
    <mergeCell ref="A5:E5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81"/>
  <sheetViews>
    <sheetView zoomScale="70" zoomScaleNormal="70" zoomScalePageLayoutView="0" workbookViewId="0" topLeftCell="A1">
      <selection activeCell="E61" sqref="E61:F62"/>
    </sheetView>
  </sheetViews>
  <sheetFormatPr defaultColWidth="9.140625" defaultRowHeight="15"/>
  <cols>
    <col min="1" max="1" width="55.7109375" style="25" customWidth="1"/>
    <col min="2" max="2" width="12.00390625" style="20" customWidth="1"/>
    <col min="3" max="3" width="17.8515625" style="20" customWidth="1"/>
    <col min="4" max="4" width="8.28125" style="20" customWidth="1"/>
    <col min="5" max="5" width="17.28125" style="20" customWidth="1"/>
    <col min="6" max="6" width="19.140625" style="20" customWidth="1"/>
    <col min="7" max="16384" width="9.140625" style="20" customWidth="1"/>
  </cols>
  <sheetData>
    <row r="1" spans="1:6" s="3" customFormat="1" ht="18.75">
      <c r="A1" s="121" t="s">
        <v>33</v>
      </c>
      <c r="B1" s="121"/>
      <c r="C1" s="121"/>
      <c r="D1" s="121"/>
      <c r="E1" s="121"/>
      <c r="F1" s="121"/>
    </row>
    <row r="2" spans="1:6" s="3" customFormat="1" ht="18.75" customHeight="1">
      <c r="A2" s="121" t="s">
        <v>171</v>
      </c>
      <c r="B2" s="121"/>
      <c r="C2" s="121"/>
      <c r="D2" s="121"/>
      <c r="E2" s="121"/>
      <c r="F2" s="121"/>
    </row>
    <row r="3" spans="1:6" s="3" customFormat="1" ht="18.75" customHeight="1">
      <c r="A3" s="121" t="s">
        <v>1</v>
      </c>
      <c r="B3" s="121"/>
      <c r="C3" s="121"/>
      <c r="D3" s="121"/>
      <c r="E3" s="121"/>
      <c r="F3" s="121"/>
    </row>
    <row r="4" spans="1:6" s="3" customFormat="1" ht="18.75">
      <c r="A4" s="125" t="str">
        <f>'Прил.3 по разд.'!A4:E4</f>
        <v>от 23 декабря 2021 года № 172</v>
      </c>
      <c r="B4" s="125"/>
      <c r="C4" s="125"/>
      <c r="D4" s="125"/>
      <c r="E4" s="125"/>
      <c r="F4" s="125"/>
    </row>
    <row r="5" spans="1:6" s="3" customFormat="1" ht="18.75" customHeight="1">
      <c r="A5" s="121" t="s">
        <v>172</v>
      </c>
      <c r="B5" s="121"/>
      <c r="C5" s="121"/>
      <c r="D5" s="121"/>
      <c r="E5" s="121"/>
      <c r="F5" s="121"/>
    </row>
    <row r="6" spans="1:6" s="3" customFormat="1" ht="18.75" customHeight="1">
      <c r="A6" s="121" t="s">
        <v>1</v>
      </c>
      <c r="B6" s="121"/>
      <c r="C6" s="121"/>
      <c r="D6" s="121"/>
      <c r="E6" s="121"/>
      <c r="F6" s="121"/>
    </row>
    <row r="7" spans="1:6" s="3" customFormat="1" ht="18.75" customHeight="1">
      <c r="A7" s="121" t="str">
        <f>'Прил.3 по разд.'!A7:E7</f>
        <v>на 2022 год и плановый период 2023 и 2024 годов»</v>
      </c>
      <c r="B7" s="121"/>
      <c r="C7" s="121"/>
      <c r="D7" s="121"/>
      <c r="E7" s="121"/>
      <c r="F7" s="121"/>
    </row>
    <row r="8" spans="1:5" ht="18.75">
      <c r="A8" s="122"/>
      <c r="B8" s="122"/>
      <c r="C8" s="122"/>
      <c r="D8" s="122"/>
      <c r="E8" s="122"/>
    </row>
    <row r="9" spans="1:6" ht="100.5" customHeight="1">
      <c r="A9" s="123" t="s">
        <v>179</v>
      </c>
      <c r="B9" s="123"/>
      <c r="C9" s="123"/>
      <c r="D9" s="123"/>
      <c r="E9" s="123"/>
      <c r="F9" s="123"/>
    </row>
    <row r="10" spans="1:6" s="25" customFormat="1" ht="18.75">
      <c r="A10" s="126"/>
      <c r="B10" s="126"/>
      <c r="C10" s="126"/>
      <c r="D10" s="126"/>
      <c r="E10" s="126"/>
      <c r="F10" s="126"/>
    </row>
    <row r="11" spans="1:6" s="25" customFormat="1" ht="45.75" customHeight="1">
      <c r="A11" s="127" t="s">
        <v>37</v>
      </c>
      <c r="B11" s="127" t="s">
        <v>38</v>
      </c>
      <c r="C11" s="127" t="s">
        <v>39</v>
      </c>
      <c r="D11" s="127" t="s">
        <v>40</v>
      </c>
      <c r="E11" s="129" t="s">
        <v>66</v>
      </c>
      <c r="F11" s="129"/>
    </row>
    <row r="12" spans="1:6" s="25" customFormat="1" ht="18.75">
      <c r="A12" s="128"/>
      <c r="B12" s="128"/>
      <c r="C12" s="128"/>
      <c r="D12" s="128"/>
      <c r="E12" s="10" t="s">
        <v>134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ht="18.75">
      <c r="A14" s="37" t="s">
        <v>9</v>
      </c>
      <c r="B14" s="16"/>
      <c r="C14" s="17"/>
      <c r="D14" s="17"/>
      <c r="E14" s="40">
        <f>E15+E36+E42+E48++E53+E69+E74+E79</f>
        <v>4696700</v>
      </c>
      <c r="F14" s="40">
        <f>F15+F36+F42+F48++F53+F69+F74+F79</f>
        <v>4789600</v>
      </c>
    </row>
    <row r="15" spans="1:6" s="22" customFormat="1" ht="24" customHeight="1">
      <c r="A15" s="37" t="s">
        <v>41</v>
      </c>
      <c r="B15" s="16" t="s">
        <v>42</v>
      </c>
      <c r="C15" s="17"/>
      <c r="D15" s="17"/>
      <c r="E15" s="40">
        <f>E16+E20+E26+E30</f>
        <v>3103800</v>
      </c>
      <c r="F15" s="40">
        <f>F16+F20+F26+F30</f>
        <v>3109000</v>
      </c>
    </row>
    <row r="16" spans="1:6" s="22" customFormat="1" ht="59.25" customHeight="1">
      <c r="A16" s="37" t="s">
        <v>91</v>
      </c>
      <c r="B16" s="16" t="s">
        <v>85</v>
      </c>
      <c r="C16" s="17"/>
      <c r="D16" s="17"/>
      <c r="E16" s="90">
        <f aca="true" t="shared" si="0" ref="E16:F18">E17</f>
        <v>730600</v>
      </c>
      <c r="F16" s="90">
        <f t="shared" si="0"/>
        <v>730600</v>
      </c>
    </row>
    <row r="17" spans="1:6" ht="93.75" customHeight="1">
      <c r="A17" s="66" t="s">
        <v>174</v>
      </c>
      <c r="B17" s="18" t="s">
        <v>85</v>
      </c>
      <c r="C17" s="18" t="s">
        <v>94</v>
      </c>
      <c r="D17" s="36"/>
      <c r="E17" s="84">
        <f t="shared" si="0"/>
        <v>730600</v>
      </c>
      <c r="F17" s="84">
        <f t="shared" si="0"/>
        <v>730600</v>
      </c>
    </row>
    <row r="18" spans="1:6" ht="18.75">
      <c r="A18" s="35" t="s">
        <v>90</v>
      </c>
      <c r="B18" s="18" t="s">
        <v>85</v>
      </c>
      <c r="C18" s="18" t="s">
        <v>95</v>
      </c>
      <c r="D18" s="36"/>
      <c r="E18" s="84">
        <f t="shared" si="0"/>
        <v>730600</v>
      </c>
      <c r="F18" s="84">
        <f t="shared" si="0"/>
        <v>730600</v>
      </c>
    </row>
    <row r="19" spans="1:6" ht="93.75" customHeight="1">
      <c r="A19" s="35" t="s">
        <v>44</v>
      </c>
      <c r="B19" s="18" t="s">
        <v>85</v>
      </c>
      <c r="C19" s="18" t="s">
        <v>95</v>
      </c>
      <c r="D19" s="36">
        <v>100</v>
      </c>
      <c r="E19" s="91">
        <v>730600</v>
      </c>
      <c r="F19" s="91">
        <v>730600</v>
      </c>
    </row>
    <row r="20" spans="1:6" s="22" customFormat="1" ht="77.25" customHeight="1">
      <c r="A20" s="37" t="s">
        <v>47</v>
      </c>
      <c r="B20" s="16" t="s">
        <v>48</v>
      </c>
      <c r="C20" s="17"/>
      <c r="D20" s="17"/>
      <c r="E20" s="90">
        <f>E21</f>
        <v>1744800</v>
      </c>
      <c r="F20" s="90">
        <f>F21</f>
        <v>1750000</v>
      </c>
    </row>
    <row r="21" spans="1:6" ht="124.5" customHeight="1">
      <c r="A21" s="66" t="s">
        <v>174</v>
      </c>
      <c r="B21" s="18" t="s">
        <v>48</v>
      </c>
      <c r="C21" s="18" t="s">
        <v>94</v>
      </c>
      <c r="D21" s="36"/>
      <c r="E21" s="84">
        <f>E22</f>
        <v>1744800</v>
      </c>
      <c r="F21" s="84">
        <f>F22</f>
        <v>1750000</v>
      </c>
    </row>
    <row r="22" spans="1:6" ht="37.5">
      <c r="A22" s="35" t="s">
        <v>43</v>
      </c>
      <c r="B22" s="18" t="s">
        <v>48</v>
      </c>
      <c r="C22" s="18" t="s">
        <v>96</v>
      </c>
      <c r="D22" s="36"/>
      <c r="E22" s="84">
        <f>E23+E24+E25</f>
        <v>1744800</v>
      </c>
      <c r="F22" s="84">
        <f>F23+F24+F25</f>
        <v>1750000</v>
      </c>
    </row>
    <row r="23" spans="1:6" ht="90" customHeight="1">
      <c r="A23" s="35" t="s">
        <v>44</v>
      </c>
      <c r="B23" s="18" t="s">
        <v>48</v>
      </c>
      <c r="C23" s="18" t="s">
        <v>96</v>
      </c>
      <c r="D23" s="36">
        <v>100</v>
      </c>
      <c r="E23" s="91">
        <v>879900</v>
      </c>
      <c r="F23" s="91">
        <v>879900</v>
      </c>
    </row>
    <row r="24" spans="1:6" ht="56.25">
      <c r="A24" s="35" t="s">
        <v>142</v>
      </c>
      <c r="B24" s="18" t="s">
        <v>48</v>
      </c>
      <c r="C24" s="18" t="s">
        <v>96</v>
      </c>
      <c r="D24" s="36">
        <v>200</v>
      </c>
      <c r="E24" s="91">
        <v>788600</v>
      </c>
      <c r="F24" s="91">
        <v>793800</v>
      </c>
    </row>
    <row r="25" spans="1:6" ht="18.75">
      <c r="A25" s="35" t="s">
        <v>46</v>
      </c>
      <c r="B25" s="18" t="s">
        <v>48</v>
      </c>
      <c r="C25" s="18" t="s">
        <v>96</v>
      </c>
      <c r="D25" s="36">
        <v>800</v>
      </c>
      <c r="E25" s="91">
        <v>76300</v>
      </c>
      <c r="F25" s="91">
        <v>76300</v>
      </c>
    </row>
    <row r="26" spans="1:6" s="22" customFormat="1" ht="18.75">
      <c r="A26" s="37" t="s">
        <v>49</v>
      </c>
      <c r="B26" s="16" t="s">
        <v>50</v>
      </c>
      <c r="C26" s="17"/>
      <c r="D26" s="17"/>
      <c r="E26" s="90">
        <f aca="true" t="shared" si="1" ref="E26:F28">E27</f>
        <v>1000</v>
      </c>
      <c r="F26" s="90">
        <f t="shared" si="1"/>
        <v>1000</v>
      </c>
    </row>
    <row r="27" spans="1:6" ht="112.5">
      <c r="A27" s="66" t="s">
        <v>174</v>
      </c>
      <c r="B27" s="18" t="s">
        <v>50</v>
      </c>
      <c r="C27" s="18" t="s">
        <v>94</v>
      </c>
      <c r="D27" s="36"/>
      <c r="E27" s="84">
        <f t="shared" si="1"/>
        <v>1000</v>
      </c>
      <c r="F27" s="84">
        <f t="shared" si="1"/>
        <v>1000</v>
      </c>
    </row>
    <row r="28" spans="1:6" ht="18.75">
      <c r="A28" s="35" t="s">
        <v>52</v>
      </c>
      <c r="B28" s="18" t="s">
        <v>50</v>
      </c>
      <c r="C28" s="18" t="s">
        <v>143</v>
      </c>
      <c r="D28" s="36"/>
      <c r="E28" s="84">
        <f t="shared" si="1"/>
        <v>1000</v>
      </c>
      <c r="F28" s="84">
        <f t="shared" si="1"/>
        <v>1000</v>
      </c>
    </row>
    <row r="29" spans="1:6" ht="18.75">
      <c r="A29" s="35" t="s">
        <v>46</v>
      </c>
      <c r="B29" s="18" t="s">
        <v>50</v>
      </c>
      <c r="C29" s="18" t="s">
        <v>143</v>
      </c>
      <c r="D29" s="36">
        <v>800</v>
      </c>
      <c r="E29" s="91">
        <v>1000</v>
      </c>
      <c r="F29" s="91">
        <v>1000</v>
      </c>
    </row>
    <row r="30" spans="1:6" s="22" customFormat="1" ht="18.75">
      <c r="A30" s="37" t="s">
        <v>135</v>
      </c>
      <c r="B30" s="16" t="s">
        <v>99</v>
      </c>
      <c r="C30" s="17"/>
      <c r="D30" s="17"/>
      <c r="E30" s="90">
        <f aca="true" t="shared" si="2" ref="E30:F32">E31</f>
        <v>627400</v>
      </c>
      <c r="F30" s="90">
        <f t="shared" si="2"/>
        <v>627400</v>
      </c>
    </row>
    <row r="31" spans="1:6" s="22" customFormat="1" ht="93.75">
      <c r="A31" s="66" t="s">
        <v>175</v>
      </c>
      <c r="B31" s="18" t="s">
        <v>99</v>
      </c>
      <c r="C31" s="36">
        <v>1200000000</v>
      </c>
      <c r="D31" s="17"/>
      <c r="E31" s="90">
        <f>E32+E34</f>
        <v>627400</v>
      </c>
      <c r="F31" s="90">
        <f>F32+F34</f>
        <v>627400</v>
      </c>
    </row>
    <row r="32" spans="1:6" ht="18.75">
      <c r="A32" s="35" t="s">
        <v>144</v>
      </c>
      <c r="B32" s="18" t="s">
        <v>99</v>
      </c>
      <c r="C32" s="36">
        <v>1200092360</v>
      </c>
      <c r="D32" s="36"/>
      <c r="E32" s="84">
        <f t="shared" si="2"/>
        <v>178600</v>
      </c>
      <c r="F32" s="84">
        <f t="shared" si="2"/>
        <v>178600</v>
      </c>
    </row>
    <row r="33" spans="1:6" ht="18.75">
      <c r="A33" s="35" t="s">
        <v>46</v>
      </c>
      <c r="B33" s="18" t="s">
        <v>99</v>
      </c>
      <c r="C33" s="36">
        <v>1200092360</v>
      </c>
      <c r="D33" s="36">
        <v>800</v>
      </c>
      <c r="E33" s="91">
        <v>178600</v>
      </c>
      <c r="F33" s="91">
        <v>178600</v>
      </c>
    </row>
    <row r="34" spans="1:6" ht="19.5" customHeight="1">
      <c r="A34" s="35" t="s">
        <v>185</v>
      </c>
      <c r="B34" s="18" t="s">
        <v>99</v>
      </c>
      <c r="C34" s="36">
        <v>1200009040</v>
      </c>
      <c r="D34" s="36"/>
      <c r="E34" s="110">
        <f>E35</f>
        <v>448800</v>
      </c>
      <c r="F34" s="110">
        <f>F35</f>
        <v>448800</v>
      </c>
    </row>
    <row r="35" spans="1:6" ht="56.25">
      <c r="A35" s="35" t="s">
        <v>142</v>
      </c>
      <c r="B35" s="18" t="s">
        <v>99</v>
      </c>
      <c r="C35" s="36">
        <v>1200009040</v>
      </c>
      <c r="D35" s="36">
        <v>200</v>
      </c>
      <c r="E35" s="111">
        <v>448800</v>
      </c>
      <c r="F35" s="111">
        <v>448800</v>
      </c>
    </row>
    <row r="36" spans="1:6" s="22" customFormat="1" ht="18.75">
      <c r="A36" s="37" t="s">
        <v>80</v>
      </c>
      <c r="B36" s="16" t="s">
        <v>86</v>
      </c>
      <c r="C36" s="17"/>
      <c r="D36" s="17"/>
      <c r="E36" s="90">
        <f aca="true" t="shared" si="3" ref="E36:F38">E37</f>
        <v>62000</v>
      </c>
      <c r="F36" s="90">
        <f t="shared" si="3"/>
        <v>62000</v>
      </c>
    </row>
    <row r="37" spans="1:6" s="22" customFormat="1" ht="37.5">
      <c r="A37" s="37" t="s">
        <v>81</v>
      </c>
      <c r="B37" s="16" t="s">
        <v>87</v>
      </c>
      <c r="C37" s="17"/>
      <c r="D37" s="17"/>
      <c r="E37" s="90">
        <f t="shared" si="3"/>
        <v>62000</v>
      </c>
      <c r="F37" s="90">
        <f t="shared" si="3"/>
        <v>62000</v>
      </c>
    </row>
    <row r="38" spans="1:6" ht="18.75">
      <c r="A38" s="66" t="s">
        <v>51</v>
      </c>
      <c r="B38" s="18" t="s">
        <v>87</v>
      </c>
      <c r="C38" s="36">
        <v>9900000000</v>
      </c>
      <c r="D38" s="36"/>
      <c r="E38" s="84">
        <f t="shared" si="3"/>
        <v>62000</v>
      </c>
      <c r="F38" s="84">
        <f t="shared" si="3"/>
        <v>62000</v>
      </c>
    </row>
    <row r="39" spans="1:6" ht="56.25">
      <c r="A39" s="35" t="s">
        <v>145</v>
      </c>
      <c r="B39" s="18" t="s">
        <v>87</v>
      </c>
      <c r="C39" s="36">
        <v>9900051180</v>
      </c>
      <c r="D39" s="36"/>
      <c r="E39" s="84">
        <f>E40+E41</f>
        <v>62000</v>
      </c>
      <c r="F39" s="84">
        <f>F40+F41</f>
        <v>62000</v>
      </c>
    </row>
    <row r="40" spans="1:6" ht="92.25" customHeight="1">
      <c r="A40" s="35" t="s">
        <v>44</v>
      </c>
      <c r="B40" s="18" t="s">
        <v>87</v>
      </c>
      <c r="C40" s="36">
        <v>9900051180</v>
      </c>
      <c r="D40" s="36">
        <v>100</v>
      </c>
      <c r="E40" s="91">
        <v>57000</v>
      </c>
      <c r="F40" s="91">
        <v>57000</v>
      </c>
    </row>
    <row r="41" spans="1:6" ht="37.5">
      <c r="A41" s="35" t="s">
        <v>45</v>
      </c>
      <c r="B41" s="18" t="s">
        <v>87</v>
      </c>
      <c r="C41" s="36">
        <v>9900051180</v>
      </c>
      <c r="D41" s="36">
        <v>200</v>
      </c>
      <c r="E41" s="91">
        <v>5000</v>
      </c>
      <c r="F41" s="91">
        <v>5000</v>
      </c>
    </row>
    <row r="42" spans="1:6" s="22" customFormat="1" ht="42.75" customHeight="1">
      <c r="A42" s="37" t="s">
        <v>136</v>
      </c>
      <c r="B42" s="16" t="s">
        <v>89</v>
      </c>
      <c r="C42" s="17"/>
      <c r="D42" s="17"/>
      <c r="E42" s="90">
        <f aca="true" t="shared" si="4" ref="E42:F44">E43</f>
        <v>70200</v>
      </c>
      <c r="F42" s="90">
        <f t="shared" si="4"/>
        <v>71600</v>
      </c>
    </row>
    <row r="43" spans="1:6" ht="18.75">
      <c r="A43" s="35" t="s">
        <v>82</v>
      </c>
      <c r="B43" s="18" t="s">
        <v>88</v>
      </c>
      <c r="C43" s="36"/>
      <c r="D43" s="36"/>
      <c r="E43" s="84">
        <f t="shared" si="4"/>
        <v>70200</v>
      </c>
      <c r="F43" s="84">
        <f t="shared" si="4"/>
        <v>71600</v>
      </c>
    </row>
    <row r="44" spans="1:6" ht="97.5" customHeight="1">
      <c r="A44" s="66" t="s">
        <v>176</v>
      </c>
      <c r="B44" s="18" t="s">
        <v>88</v>
      </c>
      <c r="C44" s="36">
        <v>1600000000</v>
      </c>
      <c r="D44" s="36"/>
      <c r="E44" s="84">
        <f t="shared" si="4"/>
        <v>70200</v>
      </c>
      <c r="F44" s="84">
        <f t="shared" si="4"/>
        <v>71600</v>
      </c>
    </row>
    <row r="45" spans="1:6" ht="36.75" customHeight="1">
      <c r="A45" s="35" t="s">
        <v>83</v>
      </c>
      <c r="B45" s="18" t="s">
        <v>88</v>
      </c>
      <c r="C45" s="36">
        <v>1600024300</v>
      </c>
      <c r="D45" s="36"/>
      <c r="E45" s="84">
        <f>SUM(E46:E47)</f>
        <v>70200</v>
      </c>
      <c r="F45" s="84">
        <f>SUM(F46:F47)</f>
        <v>71600</v>
      </c>
    </row>
    <row r="46" spans="1:6" ht="0.75" customHeight="1">
      <c r="A46" s="35"/>
      <c r="B46" s="18"/>
      <c r="C46" s="36"/>
      <c r="D46" s="36"/>
      <c r="E46" s="91"/>
      <c r="F46" s="91"/>
    </row>
    <row r="47" spans="1:6" ht="37.5">
      <c r="A47" s="35" t="s">
        <v>45</v>
      </c>
      <c r="B47" s="18" t="s">
        <v>88</v>
      </c>
      <c r="C47" s="36">
        <v>1600024300</v>
      </c>
      <c r="D47" s="36">
        <v>200</v>
      </c>
      <c r="E47" s="91">
        <v>70200</v>
      </c>
      <c r="F47" s="91">
        <v>71600</v>
      </c>
    </row>
    <row r="48" spans="1:6" s="22" customFormat="1" ht="18.75">
      <c r="A48" s="37" t="s">
        <v>53</v>
      </c>
      <c r="B48" s="16" t="s">
        <v>54</v>
      </c>
      <c r="C48" s="17"/>
      <c r="D48" s="17"/>
      <c r="E48" s="90">
        <f aca="true" t="shared" si="5" ref="E48:F51">E49</f>
        <v>375000</v>
      </c>
      <c r="F48" s="90">
        <f t="shared" si="5"/>
        <v>375000</v>
      </c>
    </row>
    <row r="49" spans="1:6" s="22" customFormat="1" ht="18.75">
      <c r="A49" s="37" t="s">
        <v>137</v>
      </c>
      <c r="B49" s="16" t="s">
        <v>55</v>
      </c>
      <c r="C49" s="17"/>
      <c r="D49" s="17"/>
      <c r="E49" s="90">
        <f t="shared" si="5"/>
        <v>375000</v>
      </c>
      <c r="F49" s="90">
        <f t="shared" si="5"/>
        <v>375000</v>
      </c>
    </row>
    <row r="50" spans="1:6" ht="60" customHeight="1">
      <c r="A50" s="67" t="s">
        <v>102</v>
      </c>
      <c r="B50" s="18" t="s">
        <v>55</v>
      </c>
      <c r="C50" s="36">
        <v>2100000000</v>
      </c>
      <c r="D50" s="36"/>
      <c r="E50" s="84">
        <f t="shared" si="5"/>
        <v>375000</v>
      </c>
      <c r="F50" s="84">
        <f t="shared" si="5"/>
        <v>375000</v>
      </c>
    </row>
    <row r="51" spans="1:6" ht="18.75">
      <c r="A51" s="35" t="s">
        <v>84</v>
      </c>
      <c r="B51" s="18" t="s">
        <v>55</v>
      </c>
      <c r="C51" s="36">
        <v>2100003150</v>
      </c>
      <c r="D51" s="36"/>
      <c r="E51" s="84">
        <f t="shared" si="5"/>
        <v>375000</v>
      </c>
      <c r="F51" s="84">
        <f t="shared" si="5"/>
        <v>375000</v>
      </c>
    </row>
    <row r="52" spans="1:6" ht="37.5">
      <c r="A52" s="35" t="s">
        <v>45</v>
      </c>
      <c r="B52" s="18" t="s">
        <v>55</v>
      </c>
      <c r="C52" s="36">
        <v>2100003150</v>
      </c>
      <c r="D52" s="36">
        <v>200</v>
      </c>
      <c r="E52" s="91">
        <v>375000</v>
      </c>
      <c r="F52" s="91">
        <v>375000</v>
      </c>
    </row>
    <row r="53" spans="1:6" s="22" customFormat="1" ht="18" customHeight="1">
      <c r="A53" s="37" t="s">
        <v>56</v>
      </c>
      <c r="B53" s="16" t="s">
        <v>57</v>
      </c>
      <c r="C53" s="17"/>
      <c r="D53" s="17"/>
      <c r="E53" s="90">
        <f>E54+E58+E65</f>
        <v>796800</v>
      </c>
      <c r="F53" s="90">
        <f>F54+F58+F65</f>
        <v>767300</v>
      </c>
    </row>
    <row r="54" spans="1:6" s="22" customFormat="1" ht="18" customHeight="1">
      <c r="A54" s="37" t="s">
        <v>58</v>
      </c>
      <c r="B54" s="16" t="s">
        <v>59</v>
      </c>
      <c r="C54" s="17"/>
      <c r="D54" s="17"/>
      <c r="E54" s="90">
        <f aca="true" t="shared" si="6" ref="E54:F56">E55</f>
        <v>49400</v>
      </c>
      <c r="F54" s="90">
        <f t="shared" si="6"/>
        <v>49400</v>
      </c>
    </row>
    <row r="55" spans="1:6" ht="94.5" customHeight="1">
      <c r="A55" s="66" t="s">
        <v>177</v>
      </c>
      <c r="B55" s="18" t="s">
        <v>59</v>
      </c>
      <c r="C55" s="36">
        <v>2000000000</v>
      </c>
      <c r="D55" s="36"/>
      <c r="E55" s="84">
        <f t="shared" si="6"/>
        <v>49400</v>
      </c>
      <c r="F55" s="84">
        <f t="shared" si="6"/>
        <v>49400</v>
      </c>
    </row>
    <row r="56" spans="1:6" ht="75">
      <c r="A56" s="35" t="s">
        <v>146</v>
      </c>
      <c r="B56" s="18" t="s">
        <v>59</v>
      </c>
      <c r="C56" s="36">
        <v>2000003610</v>
      </c>
      <c r="D56" s="36"/>
      <c r="E56" s="84">
        <f t="shared" si="6"/>
        <v>49400</v>
      </c>
      <c r="F56" s="84">
        <f t="shared" si="6"/>
        <v>49400</v>
      </c>
    </row>
    <row r="57" spans="1:6" ht="40.5" customHeight="1">
      <c r="A57" s="35" t="s">
        <v>45</v>
      </c>
      <c r="B57" s="18" t="s">
        <v>59</v>
      </c>
      <c r="C57" s="36">
        <v>2000003610</v>
      </c>
      <c r="D57" s="36">
        <v>200</v>
      </c>
      <c r="E57" s="91">
        <v>49400</v>
      </c>
      <c r="F57" s="91">
        <v>49400</v>
      </c>
    </row>
    <row r="58" spans="1:6" ht="18.75">
      <c r="A58" s="37" t="s">
        <v>60</v>
      </c>
      <c r="B58" s="16" t="s">
        <v>61</v>
      </c>
      <c r="C58" s="36"/>
      <c r="D58" s="36"/>
      <c r="E58" s="90">
        <f>E59</f>
        <v>747400</v>
      </c>
      <c r="F58" s="90">
        <f>F59</f>
        <v>717900</v>
      </c>
    </row>
    <row r="59" spans="1:6" s="41" customFormat="1" ht="112.5">
      <c r="A59" s="66" t="s">
        <v>177</v>
      </c>
      <c r="B59" s="18" t="s">
        <v>61</v>
      </c>
      <c r="C59" s="36">
        <v>2000000000</v>
      </c>
      <c r="D59" s="36"/>
      <c r="E59" s="84">
        <f>E60+E63</f>
        <v>747400</v>
      </c>
      <c r="F59" s="84">
        <f>F60+F63</f>
        <v>717900</v>
      </c>
    </row>
    <row r="60" spans="1:6" ht="37.5">
      <c r="A60" s="35" t="s">
        <v>62</v>
      </c>
      <c r="B60" s="18" t="s">
        <v>61</v>
      </c>
      <c r="C60" s="36">
        <v>2000006050</v>
      </c>
      <c r="D60" s="36"/>
      <c r="E60" s="84">
        <f>SUM(E61:E62)</f>
        <v>727400</v>
      </c>
      <c r="F60" s="84">
        <f>SUM(F61:F62)</f>
        <v>697900</v>
      </c>
    </row>
    <row r="61" spans="1:6" s="41" customFormat="1" ht="101.25" customHeight="1">
      <c r="A61" s="35" t="s">
        <v>44</v>
      </c>
      <c r="B61" s="18" t="s">
        <v>61</v>
      </c>
      <c r="C61" s="36">
        <v>2000006050</v>
      </c>
      <c r="D61" s="36">
        <v>100</v>
      </c>
      <c r="E61" s="91">
        <v>344900</v>
      </c>
      <c r="F61" s="91">
        <v>344900</v>
      </c>
    </row>
    <row r="62" spans="1:6" ht="37.5">
      <c r="A62" s="35" t="s">
        <v>45</v>
      </c>
      <c r="B62" s="18" t="s">
        <v>61</v>
      </c>
      <c r="C62" s="36">
        <v>2000006050</v>
      </c>
      <c r="D62" s="36">
        <v>200</v>
      </c>
      <c r="E62" s="91">
        <v>382500</v>
      </c>
      <c r="F62" s="91">
        <v>353000</v>
      </c>
    </row>
    <row r="63" spans="1:6" ht="22.5" customHeight="1">
      <c r="A63" s="35" t="s">
        <v>147</v>
      </c>
      <c r="B63" s="18" t="s">
        <v>61</v>
      </c>
      <c r="C63" s="36">
        <v>2000006400</v>
      </c>
      <c r="D63" s="36"/>
      <c r="E63" s="84">
        <f>E64</f>
        <v>20000</v>
      </c>
      <c r="F63" s="84">
        <f>F64</f>
        <v>20000</v>
      </c>
    </row>
    <row r="64" spans="1:6" s="41" customFormat="1" ht="37.5">
      <c r="A64" s="35" t="s">
        <v>45</v>
      </c>
      <c r="B64" s="18" t="s">
        <v>61</v>
      </c>
      <c r="C64" s="36">
        <v>2000006400</v>
      </c>
      <c r="D64" s="36">
        <v>200</v>
      </c>
      <c r="E64" s="91">
        <v>20000</v>
      </c>
      <c r="F64" s="91">
        <v>20000</v>
      </c>
    </row>
    <row r="65" spans="1:6" s="65" customFormat="1" ht="37.5">
      <c r="A65" s="68" t="s">
        <v>97</v>
      </c>
      <c r="B65" s="16" t="s">
        <v>98</v>
      </c>
      <c r="C65" s="17"/>
      <c r="D65" s="17"/>
      <c r="E65" s="90">
        <f>E68</f>
        <v>0</v>
      </c>
      <c r="F65" s="90">
        <f>F68</f>
        <v>0</v>
      </c>
    </row>
    <row r="66" spans="1:6" s="65" customFormat="1" ht="112.5">
      <c r="A66" s="66" t="s">
        <v>177</v>
      </c>
      <c r="B66" s="18" t="s">
        <v>98</v>
      </c>
      <c r="C66" s="36">
        <v>2000000000</v>
      </c>
      <c r="D66" s="17"/>
      <c r="E66" s="84">
        <f>E67</f>
        <v>0</v>
      </c>
      <c r="F66" s="84">
        <f>F67</f>
        <v>0</v>
      </c>
    </row>
    <row r="67" spans="1:6" s="41" customFormat="1" ht="150">
      <c r="A67" s="35" t="s">
        <v>148</v>
      </c>
      <c r="B67" s="18" t="s">
        <v>98</v>
      </c>
      <c r="C67" s="36">
        <v>2000074040</v>
      </c>
      <c r="D67" s="36"/>
      <c r="E67" s="84">
        <f>E68</f>
        <v>0</v>
      </c>
      <c r="F67" s="84">
        <f>F68</f>
        <v>0</v>
      </c>
    </row>
    <row r="68" spans="1:6" s="41" customFormat="1" ht="37.5">
      <c r="A68" s="35" t="s">
        <v>45</v>
      </c>
      <c r="B68" s="18" t="s">
        <v>98</v>
      </c>
      <c r="C68" s="36">
        <v>2000074040</v>
      </c>
      <c r="D68" s="36">
        <v>200</v>
      </c>
      <c r="E68" s="91">
        <v>0</v>
      </c>
      <c r="F68" s="91">
        <v>0</v>
      </c>
    </row>
    <row r="69" spans="1:6" s="65" customFormat="1" ht="18.75">
      <c r="A69" s="37" t="s">
        <v>139</v>
      </c>
      <c r="B69" s="16" t="s">
        <v>138</v>
      </c>
      <c r="C69" s="17"/>
      <c r="D69" s="17"/>
      <c r="E69" s="90">
        <f aca="true" t="shared" si="7" ref="E69:F72">E70</f>
        <v>73400</v>
      </c>
      <c r="F69" s="90">
        <f t="shared" si="7"/>
        <v>73400</v>
      </c>
    </row>
    <row r="70" spans="1:6" s="41" customFormat="1" ht="37.5">
      <c r="A70" s="35" t="s">
        <v>141</v>
      </c>
      <c r="B70" s="18" t="s">
        <v>140</v>
      </c>
      <c r="C70" s="36"/>
      <c r="D70" s="36"/>
      <c r="E70" s="84">
        <f t="shared" si="7"/>
        <v>73400</v>
      </c>
      <c r="F70" s="84">
        <f t="shared" si="7"/>
        <v>73400</v>
      </c>
    </row>
    <row r="71" spans="1:6" s="41" customFormat="1" ht="112.5">
      <c r="A71" s="66" t="s">
        <v>177</v>
      </c>
      <c r="B71" s="18" t="s">
        <v>140</v>
      </c>
      <c r="C71" s="36">
        <v>2000000000</v>
      </c>
      <c r="D71" s="36"/>
      <c r="E71" s="84">
        <f t="shared" si="7"/>
        <v>73400</v>
      </c>
      <c r="F71" s="84">
        <f t="shared" si="7"/>
        <v>73400</v>
      </c>
    </row>
    <row r="72" spans="1:6" s="41" customFormat="1" ht="37.5">
      <c r="A72" s="35" t="s">
        <v>149</v>
      </c>
      <c r="B72" s="18" t="s">
        <v>140</v>
      </c>
      <c r="C72" s="36">
        <v>2000041200</v>
      </c>
      <c r="D72" s="36"/>
      <c r="E72" s="84">
        <f t="shared" si="7"/>
        <v>73400</v>
      </c>
      <c r="F72" s="84">
        <f t="shared" si="7"/>
        <v>73400</v>
      </c>
    </row>
    <row r="73" spans="1:6" s="41" customFormat="1" ht="37.5">
      <c r="A73" s="35" t="s">
        <v>45</v>
      </c>
      <c r="B73" s="18" t="s">
        <v>140</v>
      </c>
      <c r="C73" s="36">
        <v>2000041200</v>
      </c>
      <c r="D73" s="36">
        <v>200</v>
      </c>
      <c r="E73" s="91">
        <v>73400</v>
      </c>
      <c r="F73" s="91">
        <v>73400</v>
      </c>
    </row>
    <row r="74" spans="1:6" s="31" customFormat="1" ht="18.75">
      <c r="A74" s="28" t="s">
        <v>103</v>
      </c>
      <c r="B74" s="30">
        <v>1000</v>
      </c>
      <c r="C74" s="30"/>
      <c r="D74" s="30"/>
      <c r="E74" s="92">
        <f aca="true" t="shared" si="8" ref="E74:F77">E75</f>
        <v>100400</v>
      </c>
      <c r="F74" s="92">
        <f t="shared" si="8"/>
        <v>100400</v>
      </c>
    </row>
    <row r="75" spans="1:6" s="31" customFormat="1" ht="18.75">
      <c r="A75" s="28" t="s">
        <v>106</v>
      </c>
      <c r="B75" s="30" t="s">
        <v>104</v>
      </c>
      <c r="C75" s="30"/>
      <c r="D75" s="30"/>
      <c r="E75" s="92">
        <f t="shared" si="8"/>
        <v>100400</v>
      </c>
      <c r="F75" s="92">
        <f t="shared" si="8"/>
        <v>100400</v>
      </c>
    </row>
    <row r="76" spans="1:6" s="31" customFormat="1" ht="97.5" customHeight="1">
      <c r="A76" s="67" t="s">
        <v>178</v>
      </c>
      <c r="B76" s="29" t="s">
        <v>104</v>
      </c>
      <c r="C76" s="29" t="s">
        <v>105</v>
      </c>
      <c r="D76" s="29"/>
      <c r="E76" s="93">
        <f t="shared" si="8"/>
        <v>100400</v>
      </c>
      <c r="F76" s="93">
        <f t="shared" si="8"/>
        <v>100400</v>
      </c>
    </row>
    <row r="77" spans="1:6" s="31" customFormat="1" ht="37.5">
      <c r="A77" s="32" t="s">
        <v>152</v>
      </c>
      <c r="B77" s="29">
        <v>1001</v>
      </c>
      <c r="C77" s="29" t="s">
        <v>150</v>
      </c>
      <c r="D77" s="29"/>
      <c r="E77" s="93">
        <f t="shared" si="8"/>
        <v>100400</v>
      </c>
      <c r="F77" s="93">
        <f t="shared" si="8"/>
        <v>100400</v>
      </c>
    </row>
    <row r="78" spans="1:6" s="31" customFormat="1" ht="18.75">
      <c r="A78" s="32" t="s">
        <v>153</v>
      </c>
      <c r="B78" s="29">
        <v>1001</v>
      </c>
      <c r="C78" s="29" t="s">
        <v>150</v>
      </c>
      <c r="D78" s="29" t="s">
        <v>151</v>
      </c>
      <c r="E78" s="94">
        <v>100400</v>
      </c>
      <c r="F78" s="94">
        <v>100400</v>
      </c>
    </row>
    <row r="79" spans="1:6" s="22" customFormat="1" ht="18.75">
      <c r="A79" s="4" t="s">
        <v>64</v>
      </c>
      <c r="B79" s="70" t="s">
        <v>154</v>
      </c>
      <c r="C79" s="71"/>
      <c r="D79" s="71"/>
      <c r="E79" s="95">
        <f>E80</f>
        <v>115100</v>
      </c>
      <c r="F79" s="95">
        <f>F80</f>
        <v>230900</v>
      </c>
    </row>
    <row r="80" spans="1:6" ht="18.75">
      <c r="A80" s="12" t="s">
        <v>64</v>
      </c>
      <c r="B80" s="69" t="s">
        <v>154</v>
      </c>
      <c r="C80" s="21">
        <v>9999999999</v>
      </c>
      <c r="D80" s="21"/>
      <c r="E80" s="96">
        <f>E81</f>
        <v>115100</v>
      </c>
      <c r="F80" s="96">
        <f>F81</f>
        <v>230900</v>
      </c>
    </row>
    <row r="81" spans="1:6" ht="18.75">
      <c r="A81" s="12" t="s">
        <v>64</v>
      </c>
      <c r="B81" s="69" t="s">
        <v>154</v>
      </c>
      <c r="C81" s="21">
        <v>9999999999</v>
      </c>
      <c r="D81" s="21">
        <v>999</v>
      </c>
      <c r="E81" s="97">
        <v>115100</v>
      </c>
      <c r="F81" s="98">
        <v>230900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4"/>
  <sheetViews>
    <sheetView zoomScale="70" zoomScaleNormal="70" zoomScalePageLayoutView="0" workbookViewId="0" topLeftCell="A1">
      <selection activeCell="D22" sqref="D22:D24"/>
    </sheetView>
  </sheetViews>
  <sheetFormatPr defaultColWidth="9.57421875" defaultRowHeight="15"/>
  <cols>
    <col min="1" max="1" width="58.00390625" style="25" customWidth="1"/>
    <col min="2" max="2" width="18.28125" style="20" customWidth="1"/>
    <col min="3" max="3" width="8.28125" style="20" customWidth="1"/>
    <col min="4" max="4" width="15.421875" style="106" customWidth="1"/>
    <col min="5" max="251" width="9.140625" style="20" customWidth="1"/>
    <col min="252" max="252" width="55.7109375" style="20" customWidth="1"/>
    <col min="253" max="253" width="12.00390625" style="20" customWidth="1"/>
    <col min="254" max="254" width="8.28125" style="20" customWidth="1"/>
    <col min="255" max="255" width="11.7109375" style="20" customWidth="1"/>
    <col min="256" max="16384" width="9.57421875" style="20" bestFit="1" customWidth="1"/>
  </cols>
  <sheetData>
    <row r="1" spans="1:4" s="3" customFormat="1" ht="18.75">
      <c r="A1" s="121" t="s">
        <v>35</v>
      </c>
      <c r="B1" s="121"/>
      <c r="C1" s="121"/>
      <c r="D1" s="121"/>
    </row>
    <row r="2" spans="1:4" s="3" customFormat="1" ht="18.75">
      <c r="A2" s="121" t="s">
        <v>171</v>
      </c>
      <c r="B2" s="121"/>
      <c r="C2" s="121"/>
      <c r="D2" s="121"/>
    </row>
    <row r="3" spans="1:4" s="3" customFormat="1" ht="18.75">
      <c r="A3" s="121" t="s">
        <v>1</v>
      </c>
      <c r="B3" s="121"/>
      <c r="C3" s="121"/>
      <c r="D3" s="121"/>
    </row>
    <row r="4" spans="1:4" s="3" customFormat="1" ht="18.75">
      <c r="A4" s="125" t="str">
        <f>'Прил.4 по разд.'!A4:F4</f>
        <v>от 23 декабря 2021 года № 172</v>
      </c>
      <c r="B4" s="125"/>
      <c r="C4" s="125"/>
      <c r="D4" s="125"/>
    </row>
    <row r="5" spans="1:4" s="3" customFormat="1" ht="18.75">
      <c r="A5" s="121" t="s">
        <v>172</v>
      </c>
      <c r="B5" s="121"/>
      <c r="C5" s="121"/>
      <c r="D5" s="121"/>
    </row>
    <row r="6" spans="1:4" s="3" customFormat="1" ht="18.75">
      <c r="A6" s="121" t="s">
        <v>1</v>
      </c>
      <c r="B6" s="121"/>
      <c r="C6" s="121"/>
      <c r="D6" s="121"/>
    </row>
    <row r="7" spans="1:4" s="3" customFormat="1" ht="18.75">
      <c r="A7" s="121" t="str">
        <f>'Прил.4 по разд.'!A7:F7</f>
        <v>на 2022 год и плановый период 2023 и 2024 годов»</v>
      </c>
      <c r="B7" s="121"/>
      <c r="C7" s="121"/>
      <c r="D7" s="121"/>
    </row>
    <row r="8" spans="1:4" ht="18.75">
      <c r="A8" s="122"/>
      <c r="B8" s="122"/>
      <c r="C8" s="122"/>
      <c r="D8" s="122"/>
    </row>
    <row r="9" spans="1:4" ht="101.25" customHeight="1">
      <c r="A9" s="123" t="s">
        <v>186</v>
      </c>
      <c r="B9" s="123"/>
      <c r="C9" s="123"/>
      <c r="D9" s="123"/>
    </row>
    <row r="10" spans="1:4" s="25" customFormat="1" ht="18.75">
      <c r="A10" s="126"/>
      <c r="B10" s="126"/>
      <c r="C10" s="126"/>
      <c r="D10" s="126"/>
    </row>
    <row r="11" spans="1:4" s="25" customFormat="1" ht="18.75">
      <c r="A11" s="127" t="s">
        <v>37</v>
      </c>
      <c r="B11" s="127" t="s">
        <v>39</v>
      </c>
      <c r="C11" s="127" t="s">
        <v>40</v>
      </c>
      <c r="D11" s="130" t="s">
        <v>164</v>
      </c>
    </row>
    <row r="12" spans="1:4" s="25" customFormat="1" ht="18.75">
      <c r="A12" s="128"/>
      <c r="B12" s="128"/>
      <c r="C12" s="128"/>
      <c r="D12" s="131"/>
    </row>
    <row r="13" spans="1:4" s="25" customFormat="1" ht="18.75">
      <c r="A13" s="26">
        <v>1</v>
      </c>
      <c r="B13" s="26">
        <v>2</v>
      </c>
      <c r="C13" s="26">
        <v>3</v>
      </c>
      <c r="D13" s="107">
        <v>4</v>
      </c>
    </row>
    <row r="14" spans="1:4" s="25" customFormat="1" ht="18.75">
      <c r="A14" s="37" t="s">
        <v>9</v>
      </c>
      <c r="B14" s="17"/>
      <c r="C14" s="17"/>
      <c r="D14" s="99">
        <f>D15+D18++D27+D32+D36+D48+D51</f>
        <v>5159800</v>
      </c>
    </row>
    <row r="15" spans="1:4" s="22" customFormat="1" ht="97.5">
      <c r="A15" s="74" t="s">
        <v>178</v>
      </c>
      <c r="B15" s="30" t="s">
        <v>105</v>
      </c>
      <c r="C15" s="30"/>
      <c r="D15" s="100">
        <f>D16</f>
        <v>100400</v>
      </c>
    </row>
    <row r="16" spans="1:4" ht="37.5">
      <c r="A16" s="32" t="s">
        <v>152</v>
      </c>
      <c r="B16" s="29" t="s">
        <v>150</v>
      </c>
      <c r="C16" s="29"/>
      <c r="D16" s="101">
        <f>D17</f>
        <v>100400</v>
      </c>
    </row>
    <row r="17" spans="1:4" ht="18.75">
      <c r="A17" s="32" t="s">
        <v>153</v>
      </c>
      <c r="B17" s="29" t="s">
        <v>150</v>
      </c>
      <c r="C17" s="29" t="s">
        <v>151</v>
      </c>
      <c r="D17" s="102">
        <v>100400</v>
      </c>
    </row>
    <row r="18" spans="1:4" s="2" customFormat="1" ht="119.25" customHeight="1">
      <c r="A18" s="72" t="s">
        <v>174</v>
      </c>
      <c r="B18" s="16" t="s">
        <v>94</v>
      </c>
      <c r="C18" s="17"/>
      <c r="D18" s="103">
        <f>D19+D21+D25</f>
        <v>2471400</v>
      </c>
    </row>
    <row r="19" spans="1:4" s="22" customFormat="1" ht="18.75">
      <c r="A19" s="35" t="s">
        <v>90</v>
      </c>
      <c r="B19" s="18" t="s">
        <v>95</v>
      </c>
      <c r="C19" s="36"/>
      <c r="D19" s="104">
        <f>D20</f>
        <v>730600</v>
      </c>
    </row>
    <row r="20" spans="1:4" ht="102.75" customHeight="1">
      <c r="A20" s="35" t="s">
        <v>44</v>
      </c>
      <c r="B20" s="18" t="s">
        <v>95</v>
      </c>
      <c r="C20" s="36">
        <v>100</v>
      </c>
      <c r="D20" s="105">
        <v>730600</v>
      </c>
    </row>
    <row r="21" spans="1:4" s="22" customFormat="1" ht="37.5">
      <c r="A21" s="35" t="s">
        <v>43</v>
      </c>
      <c r="B21" s="18" t="s">
        <v>96</v>
      </c>
      <c r="C21" s="36"/>
      <c r="D21" s="104">
        <f>D22+D23+D24</f>
        <v>1739800</v>
      </c>
    </row>
    <row r="22" spans="1:4" s="22" customFormat="1" ht="102.75" customHeight="1">
      <c r="A22" s="35" t="s">
        <v>44</v>
      </c>
      <c r="B22" s="18" t="s">
        <v>96</v>
      </c>
      <c r="C22" s="36">
        <v>100</v>
      </c>
      <c r="D22" s="91">
        <v>879900</v>
      </c>
    </row>
    <row r="23" spans="1:4" ht="44.25" customHeight="1">
      <c r="A23" s="35" t="s">
        <v>142</v>
      </c>
      <c r="B23" s="18" t="s">
        <v>96</v>
      </c>
      <c r="C23" s="36">
        <v>200</v>
      </c>
      <c r="D23" s="91">
        <v>783600</v>
      </c>
    </row>
    <row r="24" spans="1:4" s="22" customFormat="1" ht="18.75">
      <c r="A24" s="35" t="s">
        <v>46</v>
      </c>
      <c r="B24" s="18" t="s">
        <v>96</v>
      </c>
      <c r="C24" s="36">
        <v>800</v>
      </c>
      <c r="D24" s="91">
        <v>76300</v>
      </c>
    </row>
    <row r="25" spans="1:4" ht="18.75">
      <c r="A25" s="35" t="s">
        <v>52</v>
      </c>
      <c r="B25" s="18" t="s">
        <v>143</v>
      </c>
      <c r="C25" s="36"/>
      <c r="D25" s="104">
        <f>D26</f>
        <v>1000</v>
      </c>
    </row>
    <row r="26" spans="1:4" s="22" customFormat="1" ht="18.75">
      <c r="A26" s="35" t="s">
        <v>46</v>
      </c>
      <c r="B26" s="18" t="s">
        <v>143</v>
      </c>
      <c r="C26" s="36">
        <v>800</v>
      </c>
      <c r="D26" s="105">
        <v>1000</v>
      </c>
    </row>
    <row r="27" spans="1:4" s="22" customFormat="1" ht="117">
      <c r="A27" s="72" t="s">
        <v>175</v>
      </c>
      <c r="B27" s="17">
        <v>1200000000</v>
      </c>
      <c r="C27" s="17"/>
      <c r="D27" s="103">
        <f>D28+D30</f>
        <v>627400</v>
      </c>
    </row>
    <row r="28" spans="1:6" s="22" customFormat="1" ht="18.75">
      <c r="A28" s="35" t="s">
        <v>144</v>
      </c>
      <c r="B28" s="36">
        <v>1200092360</v>
      </c>
      <c r="C28" s="36"/>
      <c r="D28" s="104">
        <f>D29</f>
        <v>178600</v>
      </c>
      <c r="E28" s="20"/>
      <c r="F28" s="20"/>
    </row>
    <row r="29" spans="1:4" s="22" customFormat="1" ht="18.75">
      <c r="A29" s="35" t="s">
        <v>46</v>
      </c>
      <c r="B29" s="36">
        <v>1200092360</v>
      </c>
      <c r="C29" s="36">
        <v>800</v>
      </c>
      <c r="D29" s="105">
        <v>178600</v>
      </c>
    </row>
    <row r="30" spans="1:6" s="22" customFormat="1" ht="37.5">
      <c r="A30" s="35" t="s">
        <v>185</v>
      </c>
      <c r="B30" s="36">
        <v>1200009040</v>
      </c>
      <c r="C30" s="36"/>
      <c r="D30" s="104">
        <f>D31</f>
        <v>448800</v>
      </c>
      <c r="E30" s="20"/>
      <c r="F30" s="20"/>
    </row>
    <row r="31" spans="1:4" s="22" customFormat="1" ht="56.25">
      <c r="A31" s="35" t="s">
        <v>142</v>
      </c>
      <c r="B31" s="36">
        <v>1200009040</v>
      </c>
      <c r="C31" s="36">
        <v>200</v>
      </c>
      <c r="D31" s="105">
        <v>448800</v>
      </c>
    </row>
    <row r="32" spans="1:4" s="22" customFormat="1" ht="97.5">
      <c r="A32" s="72" t="s">
        <v>176</v>
      </c>
      <c r="B32" s="17">
        <v>1600000000</v>
      </c>
      <c r="C32" s="17"/>
      <c r="D32" s="103">
        <f>D33</f>
        <v>68900</v>
      </c>
    </row>
    <row r="33" spans="1:4" ht="36.75" customHeight="1">
      <c r="A33" s="35" t="s">
        <v>83</v>
      </c>
      <c r="B33" s="36">
        <v>1600024300</v>
      </c>
      <c r="C33" s="36"/>
      <c r="D33" s="104">
        <f>SUM(D34:D35)</f>
        <v>68900</v>
      </c>
    </row>
    <row r="34" spans="1:4" ht="18.75" hidden="1">
      <c r="A34" s="35"/>
      <c r="B34" s="36"/>
      <c r="C34" s="36"/>
      <c r="D34" s="105"/>
    </row>
    <row r="35" spans="1:4" ht="37.5">
      <c r="A35" s="35" t="s">
        <v>45</v>
      </c>
      <c r="B35" s="36">
        <v>1600024300</v>
      </c>
      <c r="C35" s="36">
        <v>200</v>
      </c>
      <c r="D35" s="105">
        <v>68900</v>
      </c>
    </row>
    <row r="36" spans="1:4" s="73" customFormat="1" ht="90" customHeight="1">
      <c r="A36" s="72" t="s">
        <v>177</v>
      </c>
      <c r="B36" s="17">
        <v>2000000000</v>
      </c>
      <c r="C36" s="17"/>
      <c r="D36" s="103">
        <f>D37+D39+D42+D44+D46</f>
        <v>1454700</v>
      </c>
    </row>
    <row r="37" spans="1:4" s="31" customFormat="1" ht="75">
      <c r="A37" s="35" t="s">
        <v>146</v>
      </c>
      <c r="B37" s="36">
        <v>2000003610</v>
      </c>
      <c r="C37" s="36"/>
      <c r="D37" s="104">
        <f>D38</f>
        <v>49400</v>
      </c>
    </row>
    <row r="38" spans="1:4" s="31" customFormat="1" ht="37.5">
      <c r="A38" s="35" t="s">
        <v>45</v>
      </c>
      <c r="B38" s="36">
        <v>2000003610</v>
      </c>
      <c r="C38" s="36">
        <v>200</v>
      </c>
      <c r="D38" s="105">
        <v>49400</v>
      </c>
    </row>
    <row r="39" spans="1:4" ht="37.5">
      <c r="A39" s="35" t="s">
        <v>62</v>
      </c>
      <c r="B39" s="36">
        <v>2000006050</v>
      </c>
      <c r="C39" s="36"/>
      <c r="D39" s="104">
        <f>SUM(D40:D41)</f>
        <v>811900</v>
      </c>
    </row>
    <row r="40" spans="1:4" ht="112.5">
      <c r="A40" s="35" t="s">
        <v>44</v>
      </c>
      <c r="B40" s="36">
        <v>2000006050</v>
      </c>
      <c r="C40" s="36">
        <v>100</v>
      </c>
      <c r="D40" s="91">
        <v>344900</v>
      </c>
    </row>
    <row r="41" spans="1:4" ht="37.5">
      <c r="A41" s="35" t="s">
        <v>45</v>
      </c>
      <c r="B41" s="36">
        <v>2000006050</v>
      </c>
      <c r="C41" s="36">
        <v>200</v>
      </c>
      <c r="D41" s="91">
        <v>467000</v>
      </c>
    </row>
    <row r="42" spans="1:4" ht="18.75">
      <c r="A42" s="35" t="s">
        <v>147</v>
      </c>
      <c r="B42" s="36">
        <v>2000006400</v>
      </c>
      <c r="C42" s="36"/>
      <c r="D42" s="104">
        <f>D43</f>
        <v>20000</v>
      </c>
    </row>
    <row r="43" spans="1:4" ht="37.5">
      <c r="A43" s="35" t="s">
        <v>45</v>
      </c>
      <c r="B43" s="36">
        <v>2000006400</v>
      </c>
      <c r="C43" s="36">
        <v>200</v>
      </c>
      <c r="D43" s="105">
        <v>20000</v>
      </c>
    </row>
    <row r="44" spans="1:4" ht="150">
      <c r="A44" s="35" t="s">
        <v>148</v>
      </c>
      <c r="B44" s="36">
        <v>2000074040</v>
      </c>
      <c r="C44" s="36"/>
      <c r="D44" s="104">
        <f>D45</f>
        <v>500000</v>
      </c>
    </row>
    <row r="45" spans="1:4" ht="37.5">
      <c r="A45" s="35" t="s">
        <v>45</v>
      </c>
      <c r="B45" s="36">
        <v>2000074040</v>
      </c>
      <c r="C45" s="36">
        <v>200</v>
      </c>
      <c r="D45" s="105">
        <v>500000</v>
      </c>
    </row>
    <row r="46" spans="1:4" ht="37.5">
      <c r="A46" s="35" t="s">
        <v>149</v>
      </c>
      <c r="B46" s="36">
        <v>2000041200</v>
      </c>
      <c r="C46" s="36"/>
      <c r="D46" s="104">
        <f>D47</f>
        <v>73400</v>
      </c>
    </row>
    <row r="47" spans="1:4" ht="37.5">
      <c r="A47" s="35" t="s">
        <v>45</v>
      </c>
      <c r="B47" s="36">
        <v>2000041200</v>
      </c>
      <c r="C47" s="36">
        <v>200</v>
      </c>
      <c r="D47" s="105">
        <v>73400</v>
      </c>
    </row>
    <row r="48" spans="1:4" s="22" customFormat="1" ht="78">
      <c r="A48" s="74" t="s">
        <v>102</v>
      </c>
      <c r="B48" s="17">
        <v>2100000000</v>
      </c>
      <c r="C48" s="17"/>
      <c r="D48" s="103">
        <f>D49</f>
        <v>375000</v>
      </c>
    </row>
    <row r="49" spans="1:4" ht="18.75">
      <c r="A49" s="35" t="s">
        <v>84</v>
      </c>
      <c r="B49" s="36">
        <v>2100003150</v>
      </c>
      <c r="C49" s="36"/>
      <c r="D49" s="104">
        <f>D50</f>
        <v>375000</v>
      </c>
    </row>
    <row r="50" spans="1:4" s="41" customFormat="1" ht="37.5">
      <c r="A50" s="35" t="s">
        <v>45</v>
      </c>
      <c r="B50" s="36">
        <v>2100003150</v>
      </c>
      <c r="C50" s="36">
        <v>200</v>
      </c>
      <c r="D50" s="105">
        <v>375000</v>
      </c>
    </row>
    <row r="51" spans="1:4" s="22" customFormat="1" ht="19.5">
      <c r="A51" s="72" t="s">
        <v>51</v>
      </c>
      <c r="B51" s="17">
        <v>9900000000</v>
      </c>
      <c r="C51" s="17"/>
      <c r="D51" s="103">
        <f>D52</f>
        <v>62000</v>
      </c>
    </row>
    <row r="52" spans="1:4" s="22" customFormat="1" ht="56.25">
      <c r="A52" s="35" t="s">
        <v>145</v>
      </c>
      <c r="B52" s="36">
        <v>9900051180</v>
      </c>
      <c r="C52" s="36"/>
      <c r="D52" s="104">
        <f>D53+D54</f>
        <v>62000</v>
      </c>
    </row>
    <row r="53" spans="1:4" ht="112.5">
      <c r="A53" s="35" t="s">
        <v>44</v>
      </c>
      <c r="B53" s="36">
        <v>9900051180</v>
      </c>
      <c r="C53" s="36">
        <v>100</v>
      </c>
      <c r="D53" s="105">
        <v>57000</v>
      </c>
    </row>
    <row r="54" spans="1:4" ht="37.5">
      <c r="A54" s="35" t="s">
        <v>45</v>
      </c>
      <c r="B54" s="36">
        <v>9900051180</v>
      </c>
      <c r="C54" s="36">
        <v>200</v>
      </c>
      <c r="D54" s="105">
        <v>5000</v>
      </c>
    </row>
  </sheetData>
  <sheetProtection/>
  <mergeCells count="14">
    <mergeCell ref="A6:D6"/>
    <mergeCell ref="A1:D1"/>
    <mergeCell ref="A2:D2"/>
    <mergeCell ref="A3:D3"/>
    <mergeCell ref="A4:D4"/>
    <mergeCell ref="A5:D5"/>
    <mergeCell ref="A7:D7"/>
    <mergeCell ref="A8:D8"/>
    <mergeCell ref="A9:D9"/>
    <mergeCell ref="A10:D10"/>
    <mergeCell ref="A11:A12"/>
    <mergeCell ref="B11:B12"/>
    <mergeCell ref="C11:C12"/>
    <mergeCell ref="D11:D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6"/>
  <sheetViews>
    <sheetView zoomScale="70" zoomScaleNormal="70" zoomScalePageLayoutView="0" workbookViewId="0" topLeftCell="A1">
      <selection activeCell="D22" sqref="D22:E24"/>
    </sheetView>
  </sheetViews>
  <sheetFormatPr defaultColWidth="14.421875" defaultRowHeight="15"/>
  <cols>
    <col min="1" max="1" width="55.7109375" style="25" customWidth="1"/>
    <col min="2" max="2" width="16.28125" style="20" customWidth="1"/>
    <col min="3" max="3" width="8.28125" style="20" customWidth="1"/>
    <col min="4" max="4" width="16.421875" style="20" customWidth="1"/>
    <col min="5" max="5" width="17.140625" style="20" customWidth="1"/>
    <col min="6" max="252" width="9.140625" style="20" customWidth="1"/>
    <col min="253" max="253" width="55.710937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5" s="3" customFormat="1" ht="18.75">
      <c r="A1" s="121" t="s">
        <v>36</v>
      </c>
      <c r="B1" s="121"/>
      <c r="C1" s="121"/>
      <c r="D1" s="121"/>
      <c r="E1" s="121"/>
    </row>
    <row r="2" spans="1:5" s="3" customFormat="1" ht="18.75" customHeight="1">
      <c r="A2" s="121" t="s">
        <v>171</v>
      </c>
      <c r="B2" s="121"/>
      <c r="C2" s="121"/>
      <c r="D2" s="121"/>
      <c r="E2" s="121"/>
    </row>
    <row r="3" spans="1:5" s="3" customFormat="1" ht="18.75" customHeight="1">
      <c r="A3" s="121" t="s">
        <v>1</v>
      </c>
      <c r="B3" s="121"/>
      <c r="C3" s="121"/>
      <c r="D3" s="121"/>
      <c r="E3" s="121"/>
    </row>
    <row r="4" spans="1:5" s="3" customFormat="1" ht="18.75">
      <c r="A4" s="125" t="str">
        <f>'Прил.5 цел.ст.'!A4:D4</f>
        <v>от 23 декабря 2021 года № 172</v>
      </c>
      <c r="B4" s="125"/>
      <c r="C4" s="125"/>
      <c r="D4" s="125"/>
      <c r="E4" s="125"/>
    </row>
    <row r="5" spans="1:5" s="3" customFormat="1" ht="18.75" customHeight="1">
      <c r="A5" s="121" t="s">
        <v>172</v>
      </c>
      <c r="B5" s="121"/>
      <c r="C5" s="121"/>
      <c r="D5" s="121"/>
      <c r="E5" s="121"/>
    </row>
    <row r="6" spans="1:5" s="3" customFormat="1" ht="18.75" customHeight="1">
      <c r="A6" s="121" t="s">
        <v>1</v>
      </c>
      <c r="B6" s="121"/>
      <c r="C6" s="121"/>
      <c r="D6" s="121"/>
      <c r="E6" s="121"/>
    </row>
    <row r="7" spans="1:5" s="3" customFormat="1" ht="18.75" customHeight="1">
      <c r="A7" s="121" t="str">
        <f>'Прил.5 цел.ст.'!A7:D7</f>
        <v>на 2022 год и плановый период 2023 и 2024 годов»</v>
      </c>
      <c r="B7" s="121"/>
      <c r="C7" s="121"/>
      <c r="D7" s="121"/>
      <c r="E7" s="121"/>
    </row>
    <row r="8" spans="1:4" ht="18.75">
      <c r="A8" s="122"/>
      <c r="B8" s="122"/>
      <c r="C8" s="122"/>
      <c r="D8" s="122"/>
    </row>
    <row r="9" spans="1:5" ht="102.75" customHeight="1">
      <c r="A9" s="132" t="s">
        <v>187</v>
      </c>
      <c r="B9" s="132"/>
      <c r="C9" s="132"/>
      <c r="D9" s="132"/>
      <c r="E9" s="132"/>
    </row>
    <row r="10" spans="1:5" s="25" customFormat="1" ht="18.75">
      <c r="A10" s="126"/>
      <c r="B10" s="126"/>
      <c r="C10" s="126"/>
      <c r="D10" s="126"/>
      <c r="E10" s="126"/>
    </row>
    <row r="11" spans="1:5" s="25" customFormat="1" ht="18.75">
      <c r="A11" s="127" t="s">
        <v>37</v>
      </c>
      <c r="B11" s="127" t="s">
        <v>39</v>
      </c>
      <c r="C11" s="127" t="s">
        <v>40</v>
      </c>
      <c r="D11" s="129" t="s">
        <v>66</v>
      </c>
      <c r="E11" s="129"/>
    </row>
    <row r="12" spans="1:5" s="25" customFormat="1" ht="18.75">
      <c r="A12" s="128"/>
      <c r="B12" s="128"/>
      <c r="C12" s="128"/>
      <c r="D12" s="10" t="s">
        <v>134</v>
      </c>
      <c r="E12" s="27" t="s">
        <v>162</v>
      </c>
    </row>
    <row r="13" spans="1:5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</row>
    <row r="14" spans="1:5" s="25" customFormat="1" ht="18.75">
      <c r="A14" s="37" t="s">
        <v>9</v>
      </c>
      <c r="B14" s="17"/>
      <c r="C14" s="17"/>
      <c r="D14" s="40">
        <f>D15+D18++D27+D32+D36+D48+D51+D55</f>
        <v>4696700</v>
      </c>
      <c r="E14" s="40">
        <f>E15+E18++E27+E32+E36+E48+E51+E55</f>
        <v>4789600</v>
      </c>
    </row>
    <row r="15" spans="1:5" s="22" customFormat="1" ht="97.5">
      <c r="A15" s="74" t="s">
        <v>178</v>
      </c>
      <c r="B15" s="30" t="s">
        <v>105</v>
      </c>
      <c r="C15" s="30"/>
      <c r="D15" s="100">
        <f>D16</f>
        <v>100400</v>
      </c>
      <c r="E15" s="100">
        <f>E16</f>
        <v>100400</v>
      </c>
    </row>
    <row r="16" spans="1:5" ht="37.5">
      <c r="A16" s="32" t="s">
        <v>152</v>
      </c>
      <c r="B16" s="29" t="s">
        <v>150</v>
      </c>
      <c r="C16" s="29"/>
      <c r="D16" s="101">
        <f>D17</f>
        <v>100400</v>
      </c>
      <c r="E16" s="101">
        <f>E17</f>
        <v>100400</v>
      </c>
    </row>
    <row r="17" spans="1:5" ht="18.75">
      <c r="A17" s="32" t="s">
        <v>153</v>
      </c>
      <c r="B17" s="29" t="s">
        <v>150</v>
      </c>
      <c r="C17" s="29" t="s">
        <v>151</v>
      </c>
      <c r="D17" s="102">
        <v>100400</v>
      </c>
      <c r="E17" s="102">
        <v>100400</v>
      </c>
    </row>
    <row r="18" spans="1:5" s="2" customFormat="1" ht="87.75" customHeight="1">
      <c r="A18" s="72" t="s">
        <v>174</v>
      </c>
      <c r="B18" s="16" t="s">
        <v>94</v>
      </c>
      <c r="C18" s="17"/>
      <c r="D18" s="103">
        <f>D19+D21+D25</f>
        <v>2476400</v>
      </c>
      <c r="E18" s="103">
        <f>E19+E21+E25</f>
        <v>2481600</v>
      </c>
    </row>
    <row r="19" spans="1:5" s="22" customFormat="1" ht="18.75">
      <c r="A19" s="35" t="s">
        <v>90</v>
      </c>
      <c r="B19" s="18" t="s">
        <v>95</v>
      </c>
      <c r="C19" s="36"/>
      <c r="D19" s="104">
        <f>D20</f>
        <v>730600</v>
      </c>
      <c r="E19" s="104">
        <f>E20</f>
        <v>730600</v>
      </c>
    </row>
    <row r="20" spans="1:5" ht="90" customHeight="1">
      <c r="A20" s="35" t="s">
        <v>44</v>
      </c>
      <c r="B20" s="18" t="s">
        <v>95</v>
      </c>
      <c r="C20" s="36">
        <v>100</v>
      </c>
      <c r="D20" s="105">
        <v>730600</v>
      </c>
      <c r="E20" s="105">
        <v>730600</v>
      </c>
    </row>
    <row r="21" spans="1:5" s="22" customFormat="1" ht="37.5">
      <c r="A21" s="35" t="s">
        <v>43</v>
      </c>
      <c r="B21" s="18" t="s">
        <v>96</v>
      </c>
      <c r="C21" s="36"/>
      <c r="D21" s="104">
        <f>D22+D23+D24</f>
        <v>1744800</v>
      </c>
      <c r="E21" s="104">
        <f>E22+E23+E24</f>
        <v>1750000</v>
      </c>
    </row>
    <row r="22" spans="1:5" s="22" customFormat="1" ht="112.5">
      <c r="A22" s="35" t="s">
        <v>44</v>
      </c>
      <c r="B22" s="18" t="s">
        <v>96</v>
      </c>
      <c r="C22" s="36">
        <v>100</v>
      </c>
      <c r="D22" s="91">
        <v>879900</v>
      </c>
      <c r="E22" s="91">
        <v>879900</v>
      </c>
    </row>
    <row r="23" spans="1:5" ht="56.25">
      <c r="A23" s="35" t="s">
        <v>142</v>
      </c>
      <c r="B23" s="18" t="s">
        <v>96</v>
      </c>
      <c r="C23" s="36">
        <v>200</v>
      </c>
      <c r="D23" s="91">
        <v>788600</v>
      </c>
      <c r="E23" s="91">
        <v>793800</v>
      </c>
    </row>
    <row r="24" spans="1:5" s="22" customFormat="1" ht="18.75">
      <c r="A24" s="35" t="s">
        <v>46</v>
      </c>
      <c r="B24" s="18" t="s">
        <v>96</v>
      </c>
      <c r="C24" s="36">
        <v>800</v>
      </c>
      <c r="D24" s="91">
        <v>76300</v>
      </c>
      <c r="E24" s="91">
        <v>76300</v>
      </c>
    </row>
    <row r="25" spans="1:5" ht="18.75">
      <c r="A25" s="35" t="s">
        <v>52</v>
      </c>
      <c r="B25" s="18" t="s">
        <v>143</v>
      </c>
      <c r="C25" s="36"/>
      <c r="D25" s="104">
        <f>D26</f>
        <v>1000</v>
      </c>
      <c r="E25" s="104">
        <f>E26</f>
        <v>1000</v>
      </c>
    </row>
    <row r="26" spans="1:5" s="22" customFormat="1" ht="18.75">
      <c r="A26" s="35" t="s">
        <v>46</v>
      </c>
      <c r="B26" s="18" t="s">
        <v>143</v>
      </c>
      <c r="C26" s="36">
        <v>800</v>
      </c>
      <c r="D26" s="105">
        <v>1000</v>
      </c>
      <c r="E26" s="105">
        <v>1000</v>
      </c>
    </row>
    <row r="27" spans="1:5" s="22" customFormat="1" ht="117">
      <c r="A27" s="72" t="s">
        <v>175</v>
      </c>
      <c r="B27" s="17">
        <v>1200000000</v>
      </c>
      <c r="C27" s="17"/>
      <c r="D27" s="103">
        <f>D28+D30</f>
        <v>627400</v>
      </c>
      <c r="E27" s="103">
        <f>E28+E30</f>
        <v>627400</v>
      </c>
    </row>
    <row r="28" spans="1:6" s="22" customFormat="1" ht="18.75">
      <c r="A28" s="35" t="s">
        <v>144</v>
      </c>
      <c r="B28" s="36">
        <v>1200092360</v>
      </c>
      <c r="C28" s="36"/>
      <c r="D28" s="104">
        <f>D29</f>
        <v>178600</v>
      </c>
      <c r="E28" s="104">
        <f>E29</f>
        <v>178600</v>
      </c>
      <c r="F28" s="20"/>
    </row>
    <row r="29" spans="1:5" s="22" customFormat="1" ht="18.75">
      <c r="A29" s="35" t="s">
        <v>46</v>
      </c>
      <c r="B29" s="36">
        <v>1200092360</v>
      </c>
      <c r="C29" s="36">
        <v>800</v>
      </c>
      <c r="D29" s="91">
        <v>178600</v>
      </c>
      <c r="E29" s="91">
        <v>178600</v>
      </c>
    </row>
    <row r="30" spans="1:6" s="22" customFormat="1" ht="37.5">
      <c r="A30" s="35" t="s">
        <v>185</v>
      </c>
      <c r="B30" s="36">
        <v>1200009040</v>
      </c>
      <c r="C30" s="36"/>
      <c r="D30" s="104">
        <f>D31</f>
        <v>448800</v>
      </c>
      <c r="E30" s="104">
        <f>E31</f>
        <v>448800</v>
      </c>
      <c r="F30" s="20"/>
    </row>
    <row r="31" spans="1:5" s="22" customFormat="1" ht="56.25">
      <c r="A31" s="35" t="s">
        <v>142</v>
      </c>
      <c r="B31" s="36">
        <v>1200009040</v>
      </c>
      <c r="C31" s="36">
        <v>200</v>
      </c>
      <c r="D31" s="105">
        <v>448800</v>
      </c>
      <c r="E31" s="105">
        <v>448800</v>
      </c>
    </row>
    <row r="32" spans="1:5" s="22" customFormat="1" ht="97.5">
      <c r="A32" s="72" t="s">
        <v>176</v>
      </c>
      <c r="B32" s="17">
        <v>1600000000</v>
      </c>
      <c r="C32" s="17"/>
      <c r="D32" s="103">
        <f>D33</f>
        <v>70200</v>
      </c>
      <c r="E32" s="103">
        <f>E33</f>
        <v>71600</v>
      </c>
    </row>
    <row r="33" spans="1:5" ht="36.75" customHeight="1">
      <c r="A33" s="35" t="s">
        <v>83</v>
      </c>
      <c r="B33" s="36">
        <v>1600024300</v>
      </c>
      <c r="C33" s="36"/>
      <c r="D33" s="104">
        <f>SUM(D34:D35)</f>
        <v>70200</v>
      </c>
      <c r="E33" s="104">
        <f>SUM(E34:E35)</f>
        <v>71600</v>
      </c>
    </row>
    <row r="34" spans="1:5" ht="18.75" hidden="1">
      <c r="A34" s="35"/>
      <c r="B34" s="36"/>
      <c r="C34" s="36"/>
      <c r="D34" s="105"/>
      <c r="E34" s="105"/>
    </row>
    <row r="35" spans="1:5" ht="37.5">
      <c r="A35" s="35" t="s">
        <v>45</v>
      </c>
      <c r="B35" s="36">
        <v>1600024300</v>
      </c>
      <c r="C35" s="36">
        <v>200</v>
      </c>
      <c r="D35" s="91">
        <v>70200</v>
      </c>
      <c r="E35" s="91">
        <v>71600</v>
      </c>
    </row>
    <row r="36" spans="1:5" s="73" customFormat="1" ht="90" customHeight="1">
      <c r="A36" s="72" t="s">
        <v>177</v>
      </c>
      <c r="B36" s="17">
        <v>2000000000</v>
      </c>
      <c r="C36" s="17"/>
      <c r="D36" s="103">
        <f>D37+D39+D42+D44+D46</f>
        <v>870200</v>
      </c>
      <c r="E36" s="103">
        <f>E37+E39+E42+E44+E46</f>
        <v>840700</v>
      </c>
    </row>
    <row r="37" spans="1:5" s="31" customFormat="1" ht="75">
      <c r="A37" s="35" t="s">
        <v>146</v>
      </c>
      <c r="B37" s="36">
        <v>2000003610</v>
      </c>
      <c r="C37" s="36"/>
      <c r="D37" s="104">
        <f>D38</f>
        <v>49400</v>
      </c>
      <c r="E37" s="104">
        <f>E38</f>
        <v>49400</v>
      </c>
    </row>
    <row r="38" spans="1:5" s="31" customFormat="1" ht="37.5">
      <c r="A38" s="35" t="s">
        <v>45</v>
      </c>
      <c r="B38" s="36">
        <v>2000003610</v>
      </c>
      <c r="C38" s="36">
        <v>200</v>
      </c>
      <c r="D38" s="105">
        <v>49400</v>
      </c>
      <c r="E38" s="105">
        <v>49400</v>
      </c>
    </row>
    <row r="39" spans="1:5" ht="37.5">
      <c r="A39" s="35" t="s">
        <v>62</v>
      </c>
      <c r="B39" s="36">
        <v>2000006050</v>
      </c>
      <c r="C39" s="36"/>
      <c r="D39" s="104">
        <f>SUM(D40:D41)</f>
        <v>727400</v>
      </c>
      <c r="E39" s="104">
        <f>SUM(E40:E41)</f>
        <v>697900</v>
      </c>
    </row>
    <row r="40" spans="1:5" ht="112.5">
      <c r="A40" s="35" t="s">
        <v>44</v>
      </c>
      <c r="B40" s="36">
        <v>2000006050</v>
      </c>
      <c r="C40" s="36">
        <v>100</v>
      </c>
      <c r="D40" s="91">
        <v>344900</v>
      </c>
      <c r="E40" s="91">
        <v>344900</v>
      </c>
    </row>
    <row r="41" spans="1:5" ht="37.5">
      <c r="A41" s="35" t="s">
        <v>45</v>
      </c>
      <c r="B41" s="36">
        <v>2000006050</v>
      </c>
      <c r="C41" s="36">
        <v>200</v>
      </c>
      <c r="D41" s="91">
        <v>382500</v>
      </c>
      <c r="E41" s="91">
        <v>353000</v>
      </c>
    </row>
    <row r="42" spans="1:5" ht="18.75">
      <c r="A42" s="35" t="s">
        <v>147</v>
      </c>
      <c r="B42" s="36">
        <v>2000006400</v>
      </c>
      <c r="C42" s="36"/>
      <c r="D42" s="104">
        <f>D43</f>
        <v>20000</v>
      </c>
      <c r="E42" s="104">
        <f>E43</f>
        <v>20000</v>
      </c>
    </row>
    <row r="43" spans="1:5" ht="37.5">
      <c r="A43" s="35" t="s">
        <v>45</v>
      </c>
      <c r="B43" s="36">
        <v>2000006400</v>
      </c>
      <c r="C43" s="36">
        <v>200</v>
      </c>
      <c r="D43" s="105">
        <v>20000</v>
      </c>
      <c r="E43" s="105">
        <v>20000</v>
      </c>
    </row>
    <row r="44" spans="1:5" ht="150">
      <c r="A44" s="35" t="s">
        <v>148</v>
      </c>
      <c r="B44" s="36">
        <v>2000074040</v>
      </c>
      <c r="C44" s="36"/>
      <c r="D44" s="104">
        <f>D45</f>
        <v>0</v>
      </c>
      <c r="E44" s="104">
        <f>E45</f>
        <v>0</v>
      </c>
    </row>
    <row r="45" spans="1:5" ht="37.5">
      <c r="A45" s="35" t="s">
        <v>45</v>
      </c>
      <c r="B45" s="36">
        <v>2000074040</v>
      </c>
      <c r="C45" s="36">
        <v>200</v>
      </c>
      <c r="D45" s="105">
        <v>0</v>
      </c>
      <c r="E45" s="105">
        <v>0</v>
      </c>
    </row>
    <row r="46" spans="1:5" ht="37.5">
      <c r="A46" s="35" t="s">
        <v>149</v>
      </c>
      <c r="B46" s="36">
        <v>2000041200</v>
      </c>
      <c r="C46" s="36"/>
      <c r="D46" s="104">
        <f>D47</f>
        <v>73400</v>
      </c>
      <c r="E46" s="104">
        <f>E47</f>
        <v>73400</v>
      </c>
    </row>
    <row r="47" spans="1:5" ht="37.5">
      <c r="A47" s="35" t="s">
        <v>45</v>
      </c>
      <c r="B47" s="36">
        <v>2000041200</v>
      </c>
      <c r="C47" s="36">
        <v>200</v>
      </c>
      <c r="D47" s="105">
        <v>73400</v>
      </c>
      <c r="E47" s="105">
        <v>73400</v>
      </c>
    </row>
    <row r="48" spans="1:5" s="22" customFormat="1" ht="78">
      <c r="A48" s="74" t="s">
        <v>102</v>
      </c>
      <c r="B48" s="17">
        <v>2100000000</v>
      </c>
      <c r="C48" s="17"/>
      <c r="D48" s="103">
        <f>D49</f>
        <v>375000</v>
      </c>
      <c r="E48" s="103">
        <f>E49</f>
        <v>375000</v>
      </c>
    </row>
    <row r="49" spans="1:5" ht="18.75">
      <c r="A49" s="35" t="s">
        <v>84</v>
      </c>
      <c r="B49" s="36">
        <v>2100003150</v>
      </c>
      <c r="C49" s="36"/>
      <c r="D49" s="104">
        <f>D50</f>
        <v>375000</v>
      </c>
      <c r="E49" s="104">
        <f>E50</f>
        <v>375000</v>
      </c>
    </row>
    <row r="50" spans="1:5" s="41" customFormat="1" ht="37.5">
      <c r="A50" s="35" t="s">
        <v>45</v>
      </c>
      <c r="B50" s="36">
        <v>2100003150</v>
      </c>
      <c r="C50" s="36">
        <v>200</v>
      </c>
      <c r="D50" s="105">
        <v>375000</v>
      </c>
      <c r="E50" s="105">
        <v>375000</v>
      </c>
    </row>
    <row r="51" spans="1:5" s="22" customFormat="1" ht="19.5">
      <c r="A51" s="72" t="s">
        <v>51</v>
      </c>
      <c r="B51" s="17">
        <v>9900000000</v>
      </c>
      <c r="C51" s="17"/>
      <c r="D51" s="103">
        <f>D52</f>
        <v>62000</v>
      </c>
      <c r="E51" s="103">
        <f>E52</f>
        <v>62000</v>
      </c>
    </row>
    <row r="52" spans="1:5" s="22" customFormat="1" ht="56.25">
      <c r="A52" s="35" t="s">
        <v>145</v>
      </c>
      <c r="B52" s="36">
        <v>9900051180</v>
      </c>
      <c r="C52" s="36"/>
      <c r="D52" s="104">
        <f>D53+D54</f>
        <v>62000</v>
      </c>
      <c r="E52" s="104">
        <f>E53+E54</f>
        <v>62000</v>
      </c>
    </row>
    <row r="53" spans="1:5" ht="112.5">
      <c r="A53" s="35" t="s">
        <v>44</v>
      </c>
      <c r="B53" s="36">
        <v>9900051180</v>
      </c>
      <c r="C53" s="36">
        <v>100</v>
      </c>
      <c r="D53" s="105">
        <v>57000</v>
      </c>
      <c r="E53" s="105">
        <v>57000</v>
      </c>
    </row>
    <row r="54" spans="1:5" ht="37.5">
      <c r="A54" s="35" t="s">
        <v>45</v>
      </c>
      <c r="B54" s="36">
        <v>9900051180</v>
      </c>
      <c r="C54" s="36">
        <v>200</v>
      </c>
      <c r="D54" s="105">
        <v>5000</v>
      </c>
      <c r="E54" s="105">
        <v>5000</v>
      </c>
    </row>
    <row r="55" spans="1:5" s="22" customFormat="1" ht="18.75">
      <c r="A55" s="4" t="s">
        <v>64</v>
      </c>
      <c r="B55" s="19">
        <v>9999999999</v>
      </c>
      <c r="C55" s="19"/>
      <c r="D55" s="23">
        <f>D56</f>
        <v>115100</v>
      </c>
      <c r="E55" s="23">
        <f>E56</f>
        <v>230900</v>
      </c>
    </row>
    <row r="56" spans="1:5" ht="18.75">
      <c r="A56" s="12" t="s">
        <v>64</v>
      </c>
      <c r="B56" s="21">
        <v>9999999999</v>
      </c>
      <c r="C56" s="21">
        <v>999</v>
      </c>
      <c r="D56" s="97">
        <v>115100</v>
      </c>
      <c r="E56" s="97">
        <v>230900</v>
      </c>
    </row>
  </sheetData>
  <sheetProtection/>
  <mergeCells count="14">
    <mergeCell ref="A6:E6"/>
    <mergeCell ref="A1:E1"/>
    <mergeCell ref="A2:E2"/>
    <mergeCell ref="A3:E3"/>
    <mergeCell ref="A4:E4"/>
    <mergeCell ref="A5:E5"/>
    <mergeCell ref="A7:E7"/>
    <mergeCell ref="A8:D8"/>
    <mergeCell ref="A9:E9"/>
    <mergeCell ref="A10:E10"/>
    <mergeCell ref="A11:A12"/>
    <mergeCell ref="B11:B12"/>
    <mergeCell ref="C11:C12"/>
    <mergeCell ref="D11:E11"/>
  </mergeCells>
  <printOptions/>
  <pageMargins left="0.8267716535433072" right="0.2362204724409449" top="0.1968503937007874" bottom="0.1968503937007874" header="0.2755905511811024" footer="0.5118110236220472"/>
  <pageSetup fitToHeight="3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I55"/>
  <sheetViews>
    <sheetView zoomScale="70" zoomScaleNormal="70" zoomScalePageLayoutView="0" workbookViewId="0" topLeftCell="A1">
      <selection activeCell="E16" sqref="E16"/>
    </sheetView>
  </sheetViews>
  <sheetFormatPr defaultColWidth="9.140625" defaultRowHeight="15"/>
  <cols>
    <col min="1" max="1" width="56.00390625" style="25" customWidth="1"/>
    <col min="2" max="2" width="9.421875" style="25" customWidth="1"/>
    <col min="3" max="3" width="15.28125" style="20" customWidth="1"/>
    <col min="4" max="4" width="8.28125" style="20" customWidth="1"/>
    <col min="5" max="5" width="19.140625" style="45" customWidth="1"/>
    <col min="6" max="6" width="9.57421875" style="20" bestFit="1" customWidth="1"/>
    <col min="7" max="16384" width="9.140625" style="20" customWidth="1"/>
  </cols>
  <sheetData>
    <row r="1" spans="1:5" s="3" customFormat="1" ht="18.75">
      <c r="A1" s="121" t="s">
        <v>93</v>
      </c>
      <c r="B1" s="121"/>
      <c r="C1" s="121"/>
      <c r="D1" s="121"/>
      <c r="E1" s="121"/>
    </row>
    <row r="2" spans="1:5" s="3" customFormat="1" ht="18.75">
      <c r="A2" s="121" t="s">
        <v>171</v>
      </c>
      <c r="B2" s="121"/>
      <c r="C2" s="121"/>
      <c r="D2" s="121"/>
      <c r="E2" s="121"/>
    </row>
    <row r="3" spans="1:5" s="3" customFormat="1" ht="18.75">
      <c r="A3" s="121" t="s">
        <v>1</v>
      </c>
      <c r="B3" s="121"/>
      <c r="C3" s="121"/>
      <c r="D3" s="121"/>
      <c r="E3" s="121"/>
    </row>
    <row r="4" spans="1:5" s="3" customFormat="1" ht="18.75">
      <c r="A4" s="125" t="str">
        <f>'Прил.6 цел.ст.'!A4:E4</f>
        <v>от 23 декабря 2021 года № 172</v>
      </c>
      <c r="B4" s="125"/>
      <c r="C4" s="125"/>
      <c r="D4" s="125"/>
      <c r="E4" s="125"/>
    </row>
    <row r="5" spans="1:5" s="3" customFormat="1" ht="18.75">
      <c r="A5" s="121" t="s">
        <v>172</v>
      </c>
      <c r="B5" s="121"/>
      <c r="C5" s="121"/>
      <c r="D5" s="121"/>
      <c r="E5" s="121"/>
    </row>
    <row r="6" spans="1:5" s="3" customFormat="1" ht="18.75">
      <c r="A6" s="121" t="s">
        <v>1</v>
      </c>
      <c r="B6" s="121"/>
      <c r="C6" s="121"/>
      <c r="D6" s="121"/>
      <c r="E6" s="121"/>
    </row>
    <row r="7" spans="1:5" s="3" customFormat="1" ht="18.75">
      <c r="A7" s="121" t="str">
        <f>'Прил.6 цел.ст.'!A7:E7</f>
        <v>на 2022 год и плановый период 2023 и 2024 годов»</v>
      </c>
      <c r="B7" s="121"/>
      <c r="C7" s="121"/>
      <c r="D7" s="121"/>
      <c r="E7" s="121"/>
    </row>
    <row r="8" spans="1:5" ht="18.75">
      <c r="A8" s="122"/>
      <c r="B8" s="122"/>
      <c r="C8" s="122"/>
      <c r="D8" s="122"/>
      <c r="E8" s="122"/>
    </row>
    <row r="9" spans="1:6" ht="59.25" customHeight="1">
      <c r="A9" s="123" t="s">
        <v>180</v>
      </c>
      <c r="B9" s="123"/>
      <c r="C9" s="123"/>
      <c r="D9" s="123"/>
      <c r="E9" s="123"/>
      <c r="F9" s="2"/>
    </row>
    <row r="10" spans="1:5" s="25" customFormat="1" ht="18.75">
      <c r="A10" s="126"/>
      <c r="B10" s="126"/>
      <c r="C10" s="126"/>
      <c r="D10" s="126"/>
      <c r="E10" s="126"/>
    </row>
    <row r="11" spans="1:6" s="25" customFormat="1" ht="18.75">
      <c r="A11" s="127" t="s">
        <v>37</v>
      </c>
      <c r="B11" s="133" t="s">
        <v>65</v>
      </c>
      <c r="C11" s="133" t="s">
        <v>39</v>
      </c>
      <c r="D11" s="133" t="s">
        <v>40</v>
      </c>
      <c r="E11" s="135" t="s">
        <v>164</v>
      </c>
      <c r="F11" s="24"/>
    </row>
    <row r="12" spans="1:5" s="25" customFormat="1" ht="18.75">
      <c r="A12" s="128"/>
      <c r="B12" s="134"/>
      <c r="C12" s="134"/>
      <c r="D12" s="134"/>
      <c r="E12" s="136"/>
    </row>
    <row r="13" spans="1:9" s="25" customFormat="1" ht="18.75">
      <c r="A13" s="26">
        <v>1</v>
      </c>
      <c r="B13" s="26">
        <v>2</v>
      </c>
      <c r="C13" s="26">
        <v>3</v>
      </c>
      <c r="D13" s="26">
        <v>4</v>
      </c>
      <c r="E13" s="47">
        <v>5</v>
      </c>
      <c r="I13" s="46"/>
    </row>
    <row r="14" spans="1:6" s="25" customFormat="1" ht="18.75">
      <c r="A14" s="37" t="s">
        <v>9</v>
      </c>
      <c r="B14" s="4"/>
      <c r="C14" s="17"/>
      <c r="D14" s="17"/>
      <c r="E14" s="40">
        <f>E15</f>
        <v>5159800</v>
      </c>
      <c r="F14" s="24"/>
    </row>
    <row r="15" spans="1:6" s="25" customFormat="1" ht="75">
      <c r="A15" s="37" t="s">
        <v>181</v>
      </c>
      <c r="B15" s="4">
        <v>791</v>
      </c>
      <c r="C15" s="17"/>
      <c r="D15" s="17"/>
      <c r="E15" s="40">
        <f>E16+E19+E28+E33+E37+E49+E52</f>
        <v>5159800</v>
      </c>
      <c r="F15" s="24"/>
    </row>
    <row r="16" spans="1:6" s="25" customFormat="1" ht="97.5">
      <c r="A16" s="74" t="s">
        <v>178</v>
      </c>
      <c r="B16" s="4">
        <v>791</v>
      </c>
      <c r="C16" s="30" t="s">
        <v>105</v>
      </c>
      <c r="D16" s="30"/>
      <c r="E16" s="92">
        <f>E17</f>
        <v>100400</v>
      </c>
      <c r="F16" s="24"/>
    </row>
    <row r="17" spans="1:6" s="25" customFormat="1" ht="37.5">
      <c r="A17" s="32" t="s">
        <v>152</v>
      </c>
      <c r="B17" s="12">
        <v>791</v>
      </c>
      <c r="C17" s="29" t="s">
        <v>150</v>
      </c>
      <c r="D17" s="29"/>
      <c r="E17" s="93">
        <f>E18</f>
        <v>100400</v>
      </c>
      <c r="F17" s="2"/>
    </row>
    <row r="18" spans="1:5" s="25" customFormat="1" ht="18.75">
      <c r="A18" s="32" t="s">
        <v>153</v>
      </c>
      <c r="B18" s="12">
        <v>791</v>
      </c>
      <c r="C18" s="29" t="s">
        <v>150</v>
      </c>
      <c r="D18" s="29" t="s">
        <v>151</v>
      </c>
      <c r="E18" s="94">
        <v>100400</v>
      </c>
    </row>
    <row r="19" spans="1:5" s="25" customFormat="1" ht="117">
      <c r="A19" s="72" t="s">
        <v>174</v>
      </c>
      <c r="B19" s="4">
        <v>791</v>
      </c>
      <c r="C19" s="16" t="s">
        <v>94</v>
      </c>
      <c r="D19" s="17"/>
      <c r="E19" s="90">
        <f>E20+E22+E26</f>
        <v>2471400</v>
      </c>
    </row>
    <row r="20" spans="1:5" s="25" customFormat="1" ht="18.75">
      <c r="A20" s="35" t="s">
        <v>90</v>
      </c>
      <c r="B20" s="12">
        <v>791</v>
      </c>
      <c r="C20" s="18" t="s">
        <v>95</v>
      </c>
      <c r="D20" s="36"/>
      <c r="E20" s="84">
        <f>E21</f>
        <v>730600</v>
      </c>
    </row>
    <row r="21" spans="1:5" s="2" customFormat="1" ht="112.5">
      <c r="A21" s="35" t="s">
        <v>44</v>
      </c>
      <c r="B21" s="12">
        <v>791</v>
      </c>
      <c r="C21" s="18" t="s">
        <v>95</v>
      </c>
      <c r="D21" s="36">
        <v>100</v>
      </c>
      <c r="E21" s="91">
        <v>730600</v>
      </c>
    </row>
    <row r="22" spans="1:6" s="25" customFormat="1" ht="37.5">
      <c r="A22" s="35" t="s">
        <v>43</v>
      </c>
      <c r="B22" s="12">
        <v>791</v>
      </c>
      <c r="C22" s="18" t="s">
        <v>96</v>
      </c>
      <c r="D22" s="36"/>
      <c r="E22" s="84">
        <f>E23+E24+E25</f>
        <v>1739800</v>
      </c>
      <c r="F22" s="22"/>
    </row>
    <row r="23" spans="1:6" s="25" customFormat="1" ht="112.5">
      <c r="A23" s="35" t="s">
        <v>44</v>
      </c>
      <c r="B23" s="12">
        <v>791</v>
      </c>
      <c r="C23" s="18" t="s">
        <v>96</v>
      </c>
      <c r="D23" s="36">
        <v>100</v>
      </c>
      <c r="E23" s="91">
        <v>879900</v>
      </c>
      <c r="F23" s="20"/>
    </row>
    <row r="24" spans="1:6" s="2" customFormat="1" ht="56.25">
      <c r="A24" s="35" t="s">
        <v>142</v>
      </c>
      <c r="B24" s="12">
        <v>791</v>
      </c>
      <c r="C24" s="18" t="s">
        <v>96</v>
      </c>
      <c r="D24" s="36">
        <v>200</v>
      </c>
      <c r="E24" s="91">
        <v>783600</v>
      </c>
      <c r="F24" s="20"/>
    </row>
    <row r="25" spans="1:6" s="25" customFormat="1" ht="18.75">
      <c r="A25" s="35" t="s">
        <v>46</v>
      </c>
      <c r="B25" s="12">
        <v>791</v>
      </c>
      <c r="C25" s="18" t="s">
        <v>96</v>
      </c>
      <c r="D25" s="36">
        <v>800</v>
      </c>
      <c r="E25" s="91">
        <v>76300</v>
      </c>
      <c r="F25" s="20"/>
    </row>
    <row r="26" spans="1:6" s="25" customFormat="1" ht="18.75">
      <c r="A26" s="35" t="s">
        <v>52</v>
      </c>
      <c r="B26" s="12">
        <v>791</v>
      </c>
      <c r="C26" s="18" t="s">
        <v>143</v>
      </c>
      <c r="D26" s="36"/>
      <c r="E26" s="84">
        <f>E27</f>
        <v>1000</v>
      </c>
      <c r="F26" s="20"/>
    </row>
    <row r="27" spans="1:6" s="25" customFormat="1" ht="18.75">
      <c r="A27" s="35" t="s">
        <v>46</v>
      </c>
      <c r="B27" s="12">
        <v>791</v>
      </c>
      <c r="C27" s="18" t="s">
        <v>143</v>
      </c>
      <c r="D27" s="36">
        <v>800</v>
      </c>
      <c r="E27" s="91">
        <v>1000</v>
      </c>
      <c r="F27" s="20"/>
    </row>
    <row r="28" spans="1:5" s="22" customFormat="1" ht="117">
      <c r="A28" s="72" t="s">
        <v>175</v>
      </c>
      <c r="B28" s="4">
        <v>791</v>
      </c>
      <c r="C28" s="17">
        <v>1200000000</v>
      </c>
      <c r="D28" s="17"/>
      <c r="E28" s="90">
        <f>E29+E31</f>
        <v>627400</v>
      </c>
    </row>
    <row r="29" spans="1:5" s="22" customFormat="1" ht="18.75">
      <c r="A29" s="35" t="s">
        <v>144</v>
      </c>
      <c r="B29" s="12">
        <v>791</v>
      </c>
      <c r="C29" s="36">
        <v>1200092360</v>
      </c>
      <c r="D29" s="36"/>
      <c r="E29" s="84">
        <f>E30</f>
        <v>178600</v>
      </c>
    </row>
    <row r="30" spans="1:5" ht="18.75">
      <c r="A30" s="35" t="s">
        <v>46</v>
      </c>
      <c r="B30" s="12">
        <v>791</v>
      </c>
      <c r="C30" s="36">
        <v>1200092360</v>
      </c>
      <c r="D30" s="36">
        <v>800</v>
      </c>
      <c r="E30" s="91">
        <v>178600</v>
      </c>
    </row>
    <row r="31" spans="1:5" ht="19.5" customHeight="1">
      <c r="A31" s="35" t="s">
        <v>185</v>
      </c>
      <c r="B31" s="12">
        <v>791</v>
      </c>
      <c r="C31" s="36">
        <v>1200009040</v>
      </c>
      <c r="D31" s="36"/>
      <c r="E31" s="110">
        <f>E32</f>
        <v>448800</v>
      </c>
    </row>
    <row r="32" spans="1:5" ht="56.25">
      <c r="A32" s="35" t="s">
        <v>142</v>
      </c>
      <c r="B32" s="12">
        <v>791</v>
      </c>
      <c r="C32" s="36">
        <v>1200009040</v>
      </c>
      <c r="D32" s="36">
        <v>200</v>
      </c>
      <c r="E32" s="111">
        <v>448800</v>
      </c>
    </row>
    <row r="33" spans="1:6" s="25" customFormat="1" ht="97.5">
      <c r="A33" s="72" t="s">
        <v>176</v>
      </c>
      <c r="B33" s="4">
        <v>791</v>
      </c>
      <c r="C33" s="17">
        <v>1600000000</v>
      </c>
      <c r="D33" s="17"/>
      <c r="E33" s="90">
        <f>E34</f>
        <v>68900</v>
      </c>
      <c r="F33" s="20"/>
    </row>
    <row r="34" spans="1:6" s="22" customFormat="1" ht="37.5">
      <c r="A34" s="35" t="s">
        <v>83</v>
      </c>
      <c r="B34" s="12">
        <v>791</v>
      </c>
      <c r="C34" s="36">
        <v>1600024300</v>
      </c>
      <c r="D34" s="36"/>
      <c r="E34" s="84">
        <f>SUM(E35:E36)</f>
        <v>68900</v>
      </c>
      <c r="F34" s="20"/>
    </row>
    <row r="35" spans="1:6" ht="0.75" customHeight="1">
      <c r="A35" s="35"/>
      <c r="B35" s="12"/>
      <c r="C35" s="36"/>
      <c r="D35" s="36"/>
      <c r="E35" s="91"/>
      <c r="F35" s="22"/>
    </row>
    <row r="36" spans="1:6" ht="37.5">
      <c r="A36" s="35" t="s">
        <v>45</v>
      </c>
      <c r="B36" s="12">
        <v>791</v>
      </c>
      <c r="C36" s="36">
        <v>1600024300</v>
      </c>
      <c r="D36" s="36">
        <v>200</v>
      </c>
      <c r="E36" s="91">
        <v>68900</v>
      </c>
      <c r="F36" s="22"/>
    </row>
    <row r="37" spans="1:5" ht="136.5">
      <c r="A37" s="72" t="s">
        <v>177</v>
      </c>
      <c r="B37" s="4">
        <v>791</v>
      </c>
      <c r="C37" s="17">
        <v>2000000000</v>
      </c>
      <c r="D37" s="17"/>
      <c r="E37" s="90">
        <f>E38+E40+E43+E45+E47</f>
        <v>1454700</v>
      </c>
    </row>
    <row r="38" spans="1:6" ht="75">
      <c r="A38" s="35" t="s">
        <v>146</v>
      </c>
      <c r="B38" s="12">
        <v>791</v>
      </c>
      <c r="C38" s="36">
        <v>2000003610</v>
      </c>
      <c r="D38" s="36"/>
      <c r="E38" s="84">
        <f>E39</f>
        <v>49400</v>
      </c>
      <c r="F38" s="22"/>
    </row>
    <row r="39" spans="1:5" ht="37.5">
      <c r="A39" s="35" t="s">
        <v>45</v>
      </c>
      <c r="B39" s="75" t="s">
        <v>115</v>
      </c>
      <c r="C39" s="36">
        <v>2000003610</v>
      </c>
      <c r="D39" s="36">
        <v>200</v>
      </c>
      <c r="E39" s="91">
        <v>49400</v>
      </c>
    </row>
    <row r="40" spans="1:5" ht="37.5">
      <c r="A40" s="35" t="s">
        <v>62</v>
      </c>
      <c r="B40" s="12">
        <v>791</v>
      </c>
      <c r="C40" s="36">
        <v>2000006050</v>
      </c>
      <c r="D40" s="36"/>
      <c r="E40" s="84">
        <f>SUM(E41:E42)</f>
        <v>811900</v>
      </c>
    </row>
    <row r="41" spans="1:6" ht="112.5">
      <c r="A41" s="35" t="s">
        <v>44</v>
      </c>
      <c r="B41" s="12">
        <v>791</v>
      </c>
      <c r="C41" s="36">
        <v>2000006050</v>
      </c>
      <c r="D41" s="36">
        <v>100</v>
      </c>
      <c r="E41" s="91">
        <v>344900</v>
      </c>
      <c r="F41" s="22"/>
    </row>
    <row r="42" spans="1:6" s="22" customFormat="1" ht="37.5">
      <c r="A42" s="35" t="s">
        <v>45</v>
      </c>
      <c r="B42" s="12">
        <v>791</v>
      </c>
      <c r="C42" s="36">
        <v>2000006050</v>
      </c>
      <c r="D42" s="36">
        <v>200</v>
      </c>
      <c r="E42" s="91">
        <v>467000</v>
      </c>
      <c r="F42" s="20"/>
    </row>
    <row r="43" spans="1:5" ht="18.75">
      <c r="A43" s="35" t="s">
        <v>147</v>
      </c>
      <c r="B43" s="12">
        <v>791</v>
      </c>
      <c r="C43" s="36">
        <v>2000006400</v>
      </c>
      <c r="D43" s="36"/>
      <c r="E43" s="84">
        <f>E44</f>
        <v>20000</v>
      </c>
    </row>
    <row r="44" spans="1:6" ht="37.5">
      <c r="A44" s="35" t="s">
        <v>45</v>
      </c>
      <c r="B44" s="12">
        <v>791</v>
      </c>
      <c r="C44" s="36">
        <v>2000006400</v>
      </c>
      <c r="D44" s="36">
        <v>200</v>
      </c>
      <c r="E44" s="91">
        <v>20000</v>
      </c>
      <c r="F44" s="22"/>
    </row>
    <row r="45" spans="1:5" ht="150">
      <c r="A45" s="35" t="s">
        <v>148</v>
      </c>
      <c r="B45" s="12">
        <v>791</v>
      </c>
      <c r="C45" s="36">
        <v>2000074040</v>
      </c>
      <c r="D45" s="36"/>
      <c r="E45" s="84">
        <f>E46</f>
        <v>500000</v>
      </c>
    </row>
    <row r="46" spans="1:5" ht="37.5">
      <c r="A46" s="35" t="s">
        <v>45</v>
      </c>
      <c r="B46" s="12">
        <v>791</v>
      </c>
      <c r="C46" s="36">
        <v>2000074040</v>
      </c>
      <c r="D46" s="36">
        <v>200</v>
      </c>
      <c r="E46" s="91">
        <v>500000</v>
      </c>
    </row>
    <row r="47" spans="1:5" ht="37.5">
      <c r="A47" s="35" t="s">
        <v>149</v>
      </c>
      <c r="B47" s="12">
        <v>791</v>
      </c>
      <c r="C47" s="36">
        <v>2000041200</v>
      </c>
      <c r="D47" s="36"/>
      <c r="E47" s="84">
        <f>E48</f>
        <v>73400</v>
      </c>
    </row>
    <row r="48" spans="1:5" ht="37.5">
      <c r="A48" s="35" t="s">
        <v>45</v>
      </c>
      <c r="B48" s="12">
        <v>791</v>
      </c>
      <c r="C48" s="36">
        <v>2000041200</v>
      </c>
      <c r="D48" s="36">
        <v>200</v>
      </c>
      <c r="E48" s="91">
        <v>73400</v>
      </c>
    </row>
    <row r="49" spans="1:5" ht="78">
      <c r="A49" s="74" t="s">
        <v>102</v>
      </c>
      <c r="B49" s="4">
        <v>791</v>
      </c>
      <c r="C49" s="17">
        <v>2100000000</v>
      </c>
      <c r="D49" s="17"/>
      <c r="E49" s="90">
        <f>E50</f>
        <v>375000</v>
      </c>
    </row>
    <row r="50" spans="1:6" s="22" customFormat="1" ht="18.75">
      <c r="A50" s="35" t="s">
        <v>84</v>
      </c>
      <c r="B50" s="12">
        <v>791</v>
      </c>
      <c r="C50" s="36">
        <v>2100003150</v>
      </c>
      <c r="D50" s="36"/>
      <c r="E50" s="84">
        <f>E51</f>
        <v>375000</v>
      </c>
      <c r="F50" s="20"/>
    </row>
    <row r="51" spans="1:5" ht="37.5">
      <c r="A51" s="35" t="s">
        <v>45</v>
      </c>
      <c r="B51" s="12">
        <v>791</v>
      </c>
      <c r="C51" s="36">
        <v>2100003150</v>
      </c>
      <c r="D51" s="36">
        <v>200</v>
      </c>
      <c r="E51" s="91">
        <v>375000</v>
      </c>
    </row>
    <row r="52" spans="1:6" s="22" customFormat="1" ht="19.5">
      <c r="A52" s="72" t="s">
        <v>51</v>
      </c>
      <c r="B52" s="4">
        <v>791</v>
      </c>
      <c r="C52" s="17">
        <v>9900000000</v>
      </c>
      <c r="D52" s="17"/>
      <c r="E52" s="90">
        <f>E53</f>
        <v>62000</v>
      </c>
      <c r="F52" s="20"/>
    </row>
    <row r="53" spans="1:5" ht="56.25">
      <c r="A53" s="35" t="s">
        <v>145</v>
      </c>
      <c r="B53" s="12">
        <v>791</v>
      </c>
      <c r="C53" s="36">
        <v>9900051180</v>
      </c>
      <c r="D53" s="36"/>
      <c r="E53" s="84">
        <f>E54+E55</f>
        <v>62000</v>
      </c>
    </row>
    <row r="54" spans="1:6" ht="112.5">
      <c r="A54" s="35" t="s">
        <v>44</v>
      </c>
      <c r="B54" s="12">
        <v>791</v>
      </c>
      <c r="C54" s="36">
        <v>9900051180</v>
      </c>
      <c r="D54" s="36">
        <v>100</v>
      </c>
      <c r="E54" s="91">
        <v>57000</v>
      </c>
      <c r="F54" s="22"/>
    </row>
    <row r="55" spans="1:5" ht="37.5">
      <c r="A55" s="35" t="s">
        <v>45</v>
      </c>
      <c r="B55" s="12">
        <v>791</v>
      </c>
      <c r="C55" s="36">
        <v>9900051180</v>
      </c>
      <c r="D55" s="36">
        <v>200</v>
      </c>
      <c r="E55" s="91">
        <v>5000</v>
      </c>
    </row>
  </sheetData>
  <sheetProtection/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57"/>
  <sheetViews>
    <sheetView zoomScale="70" zoomScaleNormal="70" zoomScalePageLayoutView="0" workbookViewId="0" topLeftCell="A1">
      <selection activeCell="E28" sqref="E28:F28"/>
    </sheetView>
  </sheetViews>
  <sheetFormatPr defaultColWidth="14.421875" defaultRowHeight="15"/>
  <cols>
    <col min="1" max="1" width="55.7109375" style="25" customWidth="1"/>
    <col min="2" max="2" width="7.8515625" style="57" customWidth="1"/>
    <col min="3" max="3" width="19.8515625" style="20" customWidth="1"/>
    <col min="4" max="4" width="8.28125" style="20" customWidth="1"/>
    <col min="5" max="5" width="16.140625" style="53" customWidth="1"/>
    <col min="6" max="6" width="18.57421875" style="20" customWidth="1"/>
    <col min="7" max="251" width="9.140625" style="20" customWidth="1"/>
    <col min="252" max="252" width="55.7109375" style="20" customWidth="1"/>
    <col min="253" max="253" width="13.00390625" style="20" customWidth="1"/>
    <col min="254" max="254" width="12.00390625" style="20" customWidth="1"/>
    <col min="255" max="255" width="8.28125" style="20" customWidth="1"/>
    <col min="256" max="16384" width="14.421875" style="20" customWidth="1"/>
  </cols>
  <sheetData>
    <row r="1" spans="1:6" s="3" customFormat="1" ht="18.75">
      <c r="A1" s="121" t="s">
        <v>92</v>
      </c>
      <c r="B1" s="121"/>
      <c r="C1" s="121"/>
      <c r="D1" s="121"/>
      <c r="E1" s="121"/>
      <c r="F1" s="121"/>
    </row>
    <row r="2" spans="1:6" s="3" customFormat="1" ht="18.75" customHeight="1">
      <c r="A2" s="121" t="s">
        <v>171</v>
      </c>
      <c r="B2" s="121"/>
      <c r="C2" s="121"/>
      <c r="D2" s="121"/>
      <c r="E2" s="121"/>
      <c r="F2" s="121"/>
    </row>
    <row r="3" spans="1:6" s="3" customFormat="1" ht="18.75" customHeight="1">
      <c r="A3" s="121" t="s">
        <v>1</v>
      </c>
      <c r="B3" s="121"/>
      <c r="C3" s="121"/>
      <c r="D3" s="121"/>
      <c r="E3" s="121"/>
      <c r="F3" s="121"/>
    </row>
    <row r="4" spans="1:6" s="3" customFormat="1" ht="18.75">
      <c r="A4" s="125" t="str">
        <f>'Прил.7 ведомств.'!A4:E4</f>
        <v>от 23 декабря 2021 года № 172</v>
      </c>
      <c r="B4" s="125"/>
      <c r="C4" s="125"/>
      <c r="D4" s="125"/>
      <c r="E4" s="125"/>
      <c r="F4" s="125"/>
    </row>
    <row r="5" spans="1:6" s="3" customFormat="1" ht="18.75" customHeight="1">
      <c r="A5" s="121" t="s">
        <v>172</v>
      </c>
      <c r="B5" s="121"/>
      <c r="C5" s="121"/>
      <c r="D5" s="121"/>
      <c r="E5" s="121"/>
      <c r="F5" s="121"/>
    </row>
    <row r="6" spans="1:6" s="3" customFormat="1" ht="18.75" customHeight="1">
      <c r="A6" s="121" t="s">
        <v>1</v>
      </c>
      <c r="B6" s="121"/>
      <c r="C6" s="121"/>
      <c r="D6" s="121"/>
      <c r="E6" s="121"/>
      <c r="F6" s="121"/>
    </row>
    <row r="7" spans="1:6" s="3" customFormat="1" ht="18.75" customHeight="1">
      <c r="A7" s="121" t="str">
        <f>'Прил.7 ведомств.'!A7:E7</f>
        <v>на 2022 год и плановый период 2023 и 2024 годов»</v>
      </c>
      <c r="B7" s="121"/>
      <c r="C7" s="121"/>
      <c r="D7" s="121"/>
      <c r="E7" s="121"/>
      <c r="F7" s="121"/>
    </row>
    <row r="8" spans="1:5" ht="18.75">
      <c r="A8" s="122"/>
      <c r="B8" s="122"/>
      <c r="C8" s="122"/>
      <c r="D8" s="122"/>
      <c r="E8" s="122"/>
    </row>
    <row r="9" spans="1:6" ht="60.75" customHeight="1">
      <c r="A9" s="123" t="s">
        <v>182</v>
      </c>
      <c r="B9" s="123"/>
      <c r="C9" s="123"/>
      <c r="D9" s="123"/>
      <c r="E9" s="123"/>
      <c r="F9" s="123"/>
    </row>
    <row r="10" spans="1:6" s="25" customFormat="1" ht="18.75">
      <c r="A10" s="126"/>
      <c r="B10" s="126"/>
      <c r="C10" s="126"/>
      <c r="D10" s="126"/>
      <c r="E10" s="126"/>
      <c r="F10" s="126"/>
    </row>
    <row r="11" spans="1:6" s="25" customFormat="1" ht="18.75">
      <c r="A11" s="127" t="s">
        <v>37</v>
      </c>
      <c r="B11" s="127" t="s">
        <v>65</v>
      </c>
      <c r="C11" s="127" t="s">
        <v>39</v>
      </c>
      <c r="D11" s="127" t="s">
        <v>40</v>
      </c>
      <c r="E11" s="129" t="s">
        <v>66</v>
      </c>
      <c r="F11" s="129"/>
    </row>
    <row r="12" spans="1:6" s="25" customFormat="1" ht="18.75">
      <c r="A12" s="128"/>
      <c r="B12" s="128"/>
      <c r="C12" s="128"/>
      <c r="D12" s="128"/>
      <c r="E12" s="10" t="s">
        <v>134</v>
      </c>
      <c r="F12" s="27" t="s">
        <v>162</v>
      </c>
    </row>
    <row r="13" spans="1:6" s="25" customFormat="1" ht="18.75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</row>
    <row r="14" spans="1:6" s="25" customFormat="1" ht="18.75">
      <c r="A14" s="37" t="s">
        <v>9</v>
      </c>
      <c r="B14" s="56"/>
      <c r="C14" s="17"/>
      <c r="D14" s="17"/>
      <c r="E14" s="83">
        <f>E15</f>
        <v>4696700</v>
      </c>
      <c r="F14" s="83">
        <f>F15</f>
        <v>4789600</v>
      </c>
    </row>
    <row r="15" spans="1:6" s="25" customFormat="1" ht="75">
      <c r="A15" s="37" t="s">
        <v>181</v>
      </c>
      <c r="B15" s="56">
        <v>791</v>
      </c>
      <c r="C15" s="17"/>
      <c r="D15" s="17"/>
      <c r="E15" s="40">
        <f>E16+E19+E28+E33+E37+E49+E52+E56</f>
        <v>4696700</v>
      </c>
      <c r="F15" s="40">
        <f>F16+F19+F28+F33+F37+F49+F52+F56</f>
        <v>4789600</v>
      </c>
    </row>
    <row r="16" spans="1:6" s="25" customFormat="1" ht="97.5">
      <c r="A16" s="74" t="s">
        <v>178</v>
      </c>
      <c r="B16" s="56">
        <v>791</v>
      </c>
      <c r="C16" s="30" t="s">
        <v>105</v>
      </c>
      <c r="D16" s="30"/>
      <c r="E16" s="92">
        <f>E17</f>
        <v>100400</v>
      </c>
      <c r="F16" s="92">
        <f>F17</f>
        <v>100400</v>
      </c>
    </row>
    <row r="17" spans="1:6" s="25" customFormat="1" ht="37.5">
      <c r="A17" s="32" t="s">
        <v>152</v>
      </c>
      <c r="B17" s="26">
        <v>791</v>
      </c>
      <c r="C17" s="29" t="s">
        <v>150</v>
      </c>
      <c r="D17" s="29"/>
      <c r="E17" s="93">
        <f>E18</f>
        <v>100400</v>
      </c>
      <c r="F17" s="93">
        <f>F18</f>
        <v>100400</v>
      </c>
    </row>
    <row r="18" spans="1:6" s="25" customFormat="1" ht="18.75">
      <c r="A18" s="32" t="s">
        <v>153</v>
      </c>
      <c r="B18" s="26">
        <v>791</v>
      </c>
      <c r="C18" s="29" t="s">
        <v>150</v>
      </c>
      <c r="D18" s="29" t="s">
        <v>151</v>
      </c>
      <c r="E18" s="94">
        <v>100400</v>
      </c>
      <c r="F18" s="94">
        <v>100400</v>
      </c>
    </row>
    <row r="19" spans="1:6" s="25" customFormat="1" ht="117">
      <c r="A19" s="72" t="s">
        <v>174</v>
      </c>
      <c r="B19" s="56">
        <v>791</v>
      </c>
      <c r="C19" s="16" t="s">
        <v>94</v>
      </c>
      <c r="D19" s="17"/>
      <c r="E19" s="90">
        <f>E20+E22+E26</f>
        <v>2476400</v>
      </c>
      <c r="F19" s="90">
        <f>F20+F22+F26</f>
        <v>2481600</v>
      </c>
    </row>
    <row r="20" spans="1:6" s="25" customFormat="1" ht="18.75">
      <c r="A20" s="35" t="s">
        <v>90</v>
      </c>
      <c r="B20" s="26">
        <v>730</v>
      </c>
      <c r="C20" s="18" t="s">
        <v>95</v>
      </c>
      <c r="D20" s="36"/>
      <c r="E20" s="84">
        <f>E21</f>
        <v>730600</v>
      </c>
      <c r="F20" s="84">
        <f>F21</f>
        <v>730600</v>
      </c>
    </row>
    <row r="21" spans="1:6" s="25" customFormat="1" ht="112.5">
      <c r="A21" s="35" t="s">
        <v>44</v>
      </c>
      <c r="B21" s="26">
        <v>791</v>
      </c>
      <c r="C21" s="18" t="s">
        <v>95</v>
      </c>
      <c r="D21" s="36">
        <v>100</v>
      </c>
      <c r="E21" s="91">
        <v>730600</v>
      </c>
      <c r="F21" s="91">
        <v>730600</v>
      </c>
    </row>
    <row r="22" spans="1:6" s="2" customFormat="1" ht="37.5">
      <c r="A22" s="35" t="s">
        <v>43</v>
      </c>
      <c r="B22" s="26">
        <v>791</v>
      </c>
      <c r="C22" s="18" t="s">
        <v>96</v>
      </c>
      <c r="D22" s="36"/>
      <c r="E22" s="84">
        <f>E23+E24+E25</f>
        <v>1744800</v>
      </c>
      <c r="F22" s="84">
        <f>F23+F24+F25</f>
        <v>1750000</v>
      </c>
    </row>
    <row r="23" spans="1:6" s="25" customFormat="1" ht="112.5">
      <c r="A23" s="35" t="s">
        <v>44</v>
      </c>
      <c r="B23" s="26">
        <v>791</v>
      </c>
      <c r="C23" s="18" t="s">
        <v>96</v>
      </c>
      <c r="D23" s="36">
        <v>100</v>
      </c>
      <c r="E23" s="91">
        <v>879900</v>
      </c>
      <c r="F23" s="91">
        <v>879900</v>
      </c>
    </row>
    <row r="24" spans="1:6" s="25" customFormat="1" ht="56.25">
      <c r="A24" s="35" t="s">
        <v>142</v>
      </c>
      <c r="B24" s="26">
        <v>791</v>
      </c>
      <c r="C24" s="18" t="s">
        <v>96</v>
      </c>
      <c r="D24" s="36">
        <v>200</v>
      </c>
      <c r="E24" s="91">
        <v>788600</v>
      </c>
      <c r="F24" s="91">
        <v>793800</v>
      </c>
    </row>
    <row r="25" spans="1:6" s="25" customFormat="1" ht="18.75">
      <c r="A25" s="35" t="s">
        <v>46</v>
      </c>
      <c r="B25" s="26">
        <v>791</v>
      </c>
      <c r="C25" s="18" t="s">
        <v>96</v>
      </c>
      <c r="D25" s="36">
        <v>800</v>
      </c>
      <c r="E25" s="91">
        <v>76300</v>
      </c>
      <c r="F25" s="91">
        <v>76300</v>
      </c>
    </row>
    <row r="26" spans="1:6" s="25" customFormat="1" ht="18.75">
      <c r="A26" s="35" t="s">
        <v>52</v>
      </c>
      <c r="B26" s="26">
        <v>791</v>
      </c>
      <c r="C26" s="18" t="s">
        <v>143</v>
      </c>
      <c r="D26" s="36"/>
      <c r="E26" s="84">
        <f>E27</f>
        <v>1000</v>
      </c>
      <c r="F26" s="84">
        <f>F27</f>
        <v>1000</v>
      </c>
    </row>
    <row r="27" spans="1:6" s="22" customFormat="1" ht="18.75">
      <c r="A27" s="35" t="s">
        <v>46</v>
      </c>
      <c r="B27" s="26">
        <v>791</v>
      </c>
      <c r="C27" s="18" t="s">
        <v>143</v>
      </c>
      <c r="D27" s="36">
        <v>800</v>
      </c>
      <c r="E27" s="91">
        <v>1000</v>
      </c>
      <c r="F27" s="91">
        <v>1000</v>
      </c>
    </row>
    <row r="28" spans="1:6" s="22" customFormat="1" ht="117">
      <c r="A28" s="72" t="s">
        <v>175</v>
      </c>
      <c r="B28" s="56">
        <v>791</v>
      </c>
      <c r="C28" s="17">
        <v>1200000000</v>
      </c>
      <c r="D28" s="17"/>
      <c r="E28" s="90">
        <f>E29+E31</f>
        <v>627400</v>
      </c>
      <c r="F28" s="90">
        <f>F29+F31</f>
        <v>627400</v>
      </c>
    </row>
    <row r="29" spans="1:6" s="22" customFormat="1" ht="18.75">
      <c r="A29" s="35" t="s">
        <v>144</v>
      </c>
      <c r="B29" s="26">
        <v>791</v>
      </c>
      <c r="C29" s="36">
        <v>1200092360</v>
      </c>
      <c r="D29" s="36"/>
      <c r="E29" s="84">
        <f>E30</f>
        <v>178600</v>
      </c>
      <c r="F29" s="84">
        <f>F30</f>
        <v>178600</v>
      </c>
    </row>
    <row r="30" spans="1:6" ht="18.75">
      <c r="A30" s="35" t="s">
        <v>46</v>
      </c>
      <c r="B30" s="26">
        <v>791</v>
      </c>
      <c r="C30" s="36">
        <v>1200092360</v>
      </c>
      <c r="D30" s="36">
        <v>800</v>
      </c>
      <c r="E30" s="91">
        <v>178600</v>
      </c>
      <c r="F30" s="91">
        <v>178600</v>
      </c>
    </row>
    <row r="31" spans="1:6" ht="19.5" customHeight="1">
      <c r="A31" s="35" t="s">
        <v>185</v>
      </c>
      <c r="B31" s="26">
        <v>791</v>
      </c>
      <c r="C31" s="36">
        <v>1200009040</v>
      </c>
      <c r="D31" s="36"/>
      <c r="E31" s="110">
        <f>E32</f>
        <v>448800</v>
      </c>
      <c r="F31" s="110">
        <f>F32</f>
        <v>448800</v>
      </c>
    </row>
    <row r="32" spans="1:6" ht="56.25">
      <c r="A32" s="35" t="s">
        <v>142</v>
      </c>
      <c r="B32" s="26">
        <v>791</v>
      </c>
      <c r="C32" s="36">
        <v>1200009040</v>
      </c>
      <c r="D32" s="36">
        <v>200</v>
      </c>
      <c r="E32" s="111">
        <v>448800</v>
      </c>
      <c r="F32" s="111">
        <v>448800</v>
      </c>
    </row>
    <row r="33" spans="1:6" ht="97.5">
      <c r="A33" s="72" t="s">
        <v>176</v>
      </c>
      <c r="B33" s="56">
        <v>791</v>
      </c>
      <c r="C33" s="17">
        <v>1600000000</v>
      </c>
      <c r="D33" s="17"/>
      <c r="E33" s="90">
        <f>E34</f>
        <v>70200</v>
      </c>
      <c r="F33" s="90">
        <f>F34</f>
        <v>71600</v>
      </c>
    </row>
    <row r="34" spans="1:6" ht="37.5">
      <c r="A34" s="35" t="s">
        <v>83</v>
      </c>
      <c r="B34" s="26">
        <v>791</v>
      </c>
      <c r="C34" s="36">
        <v>1600024300</v>
      </c>
      <c r="D34" s="36"/>
      <c r="E34" s="84">
        <f>SUM(E35:E36)</f>
        <v>70200</v>
      </c>
      <c r="F34" s="84">
        <f>SUM(F35:F36)</f>
        <v>71600</v>
      </c>
    </row>
    <row r="35" spans="1:6" ht="0.75" customHeight="1">
      <c r="A35" s="35"/>
      <c r="B35" s="26"/>
      <c r="C35" s="36"/>
      <c r="D35" s="36"/>
      <c r="E35" s="91"/>
      <c r="F35" s="91"/>
    </row>
    <row r="36" spans="1:6" ht="37.5">
      <c r="A36" s="35" t="s">
        <v>45</v>
      </c>
      <c r="B36" s="26">
        <v>791</v>
      </c>
      <c r="C36" s="36">
        <v>1600024300</v>
      </c>
      <c r="D36" s="36">
        <v>200</v>
      </c>
      <c r="E36" s="91">
        <v>70200</v>
      </c>
      <c r="F36" s="91">
        <v>71600</v>
      </c>
    </row>
    <row r="37" spans="1:6" ht="122.25" customHeight="1">
      <c r="A37" s="72" t="s">
        <v>177</v>
      </c>
      <c r="B37" s="16" t="s">
        <v>115</v>
      </c>
      <c r="C37" s="17">
        <v>2000000000</v>
      </c>
      <c r="D37" s="17"/>
      <c r="E37" s="90">
        <f>E38+E40+E43+E45+E47</f>
        <v>870200</v>
      </c>
      <c r="F37" s="90">
        <f>F38+F40+F43+F45+F47</f>
        <v>840700</v>
      </c>
    </row>
    <row r="38" spans="1:6" s="22" customFormat="1" ht="75">
      <c r="A38" s="35" t="s">
        <v>146</v>
      </c>
      <c r="B38" s="26">
        <v>791</v>
      </c>
      <c r="C38" s="36">
        <v>2000003610</v>
      </c>
      <c r="D38" s="36"/>
      <c r="E38" s="84">
        <f>E39</f>
        <v>49400</v>
      </c>
      <c r="F38" s="84">
        <f>F39</f>
        <v>49400</v>
      </c>
    </row>
    <row r="39" spans="1:6" ht="37.5">
      <c r="A39" s="35" t="s">
        <v>45</v>
      </c>
      <c r="B39" s="26">
        <v>791</v>
      </c>
      <c r="C39" s="36">
        <v>2000003610</v>
      </c>
      <c r="D39" s="36">
        <v>200</v>
      </c>
      <c r="E39" s="91">
        <v>49400</v>
      </c>
      <c r="F39" s="91">
        <v>49400</v>
      </c>
    </row>
    <row r="40" spans="1:6" ht="37.5">
      <c r="A40" s="35" t="s">
        <v>62</v>
      </c>
      <c r="B40" s="26">
        <v>791</v>
      </c>
      <c r="C40" s="36">
        <v>2000006050</v>
      </c>
      <c r="D40" s="36"/>
      <c r="E40" s="84">
        <f>SUM(E41:E42)</f>
        <v>727400</v>
      </c>
      <c r="F40" s="84">
        <f>SUM(F41:F42)</f>
        <v>697900</v>
      </c>
    </row>
    <row r="41" spans="1:6" s="22" customFormat="1" ht="112.5">
      <c r="A41" s="35" t="s">
        <v>44</v>
      </c>
      <c r="B41" s="26">
        <v>791</v>
      </c>
      <c r="C41" s="36">
        <v>2000006050</v>
      </c>
      <c r="D41" s="36">
        <v>100</v>
      </c>
      <c r="E41" s="91">
        <v>344900</v>
      </c>
      <c r="F41" s="91">
        <v>344900</v>
      </c>
    </row>
    <row r="42" spans="1:6" ht="37.5">
      <c r="A42" s="35" t="s">
        <v>45</v>
      </c>
      <c r="B42" s="26">
        <v>791</v>
      </c>
      <c r="C42" s="36">
        <v>2000006050</v>
      </c>
      <c r="D42" s="36">
        <v>200</v>
      </c>
      <c r="E42" s="91">
        <v>382500</v>
      </c>
      <c r="F42" s="91">
        <v>353000</v>
      </c>
    </row>
    <row r="43" spans="1:6" ht="18.75">
      <c r="A43" s="35" t="s">
        <v>147</v>
      </c>
      <c r="B43" s="26">
        <v>791</v>
      </c>
      <c r="C43" s="36">
        <v>2000006400</v>
      </c>
      <c r="D43" s="36"/>
      <c r="E43" s="84">
        <f>E44</f>
        <v>20000</v>
      </c>
      <c r="F43" s="84">
        <f>F44</f>
        <v>20000</v>
      </c>
    </row>
    <row r="44" spans="1:6" ht="37.5">
      <c r="A44" s="35" t="s">
        <v>45</v>
      </c>
      <c r="B44" s="26">
        <v>791</v>
      </c>
      <c r="C44" s="36">
        <v>2000006400</v>
      </c>
      <c r="D44" s="36">
        <v>200</v>
      </c>
      <c r="E44" s="91">
        <v>20000</v>
      </c>
      <c r="F44" s="91">
        <v>20000</v>
      </c>
    </row>
    <row r="45" spans="1:6" ht="150">
      <c r="A45" s="35" t="s">
        <v>148</v>
      </c>
      <c r="B45" s="26">
        <v>791</v>
      </c>
      <c r="C45" s="36">
        <v>2000074040</v>
      </c>
      <c r="D45" s="36"/>
      <c r="E45" s="84">
        <f>E46</f>
        <v>0</v>
      </c>
      <c r="F45" s="84">
        <f>F46</f>
        <v>0</v>
      </c>
    </row>
    <row r="46" spans="1:6" ht="37.5">
      <c r="A46" s="35" t="s">
        <v>45</v>
      </c>
      <c r="B46" s="26">
        <v>791</v>
      </c>
      <c r="C46" s="36">
        <v>2000074040</v>
      </c>
      <c r="D46" s="36">
        <v>200</v>
      </c>
      <c r="E46" s="91">
        <v>0</v>
      </c>
      <c r="F46" s="91">
        <v>0</v>
      </c>
    </row>
    <row r="47" spans="1:6" s="22" customFormat="1" ht="37.5">
      <c r="A47" s="35" t="s">
        <v>149</v>
      </c>
      <c r="B47" s="26">
        <v>791</v>
      </c>
      <c r="C47" s="36">
        <v>2000041200</v>
      </c>
      <c r="D47" s="36"/>
      <c r="E47" s="84">
        <f>E48</f>
        <v>73400</v>
      </c>
      <c r="F47" s="84">
        <f>F48</f>
        <v>73400</v>
      </c>
    </row>
    <row r="48" spans="1:6" ht="37.5">
      <c r="A48" s="35" t="s">
        <v>45</v>
      </c>
      <c r="B48" s="26">
        <v>791</v>
      </c>
      <c r="C48" s="36">
        <v>2000041200</v>
      </c>
      <c r="D48" s="36">
        <v>200</v>
      </c>
      <c r="E48" s="91">
        <v>73400</v>
      </c>
      <c r="F48" s="91">
        <v>73400</v>
      </c>
    </row>
    <row r="49" spans="1:6" ht="78">
      <c r="A49" s="74" t="s">
        <v>102</v>
      </c>
      <c r="B49" s="56">
        <v>791</v>
      </c>
      <c r="C49" s="17">
        <v>2100000000</v>
      </c>
      <c r="D49" s="17"/>
      <c r="E49" s="90">
        <f>E50</f>
        <v>375000</v>
      </c>
      <c r="F49" s="90">
        <f>F50</f>
        <v>375000</v>
      </c>
    </row>
    <row r="50" spans="1:6" s="22" customFormat="1" ht="18.75">
      <c r="A50" s="35" t="s">
        <v>84</v>
      </c>
      <c r="B50" s="26">
        <v>791</v>
      </c>
      <c r="C50" s="36">
        <v>2100003150</v>
      </c>
      <c r="D50" s="36"/>
      <c r="E50" s="84">
        <f>E51</f>
        <v>375000</v>
      </c>
      <c r="F50" s="84">
        <f>F51</f>
        <v>375000</v>
      </c>
    </row>
    <row r="51" spans="1:6" ht="37.5">
      <c r="A51" s="35" t="s">
        <v>45</v>
      </c>
      <c r="B51" s="26">
        <v>791</v>
      </c>
      <c r="C51" s="36">
        <v>2100003150</v>
      </c>
      <c r="D51" s="36">
        <v>200</v>
      </c>
      <c r="E51" s="91">
        <v>375000</v>
      </c>
      <c r="F51" s="91">
        <v>375000</v>
      </c>
    </row>
    <row r="52" spans="1:6" ht="19.5">
      <c r="A52" s="72" t="s">
        <v>51</v>
      </c>
      <c r="B52" s="56">
        <v>791</v>
      </c>
      <c r="C52" s="17">
        <v>9900000000</v>
      </c>
      <c r="D52" s="17"/>
      <c r="E52" s="90">
        <f>E53</f>
        <v>62000</v>
      </c>
      <c r="F52" s="90">
        <f>F53</f>
        <v>62000</v>
      </c>
    </row>
    <row r="53" spans="1:6" ht="56.25">
      <c r="A53" s="35" t="s">
        <v>145</v>
      </c>
      <c r="B53" s="26">
        <v>791</v>
      </c>
      <c r="C53" s="36">
        <v>9900051180</v>
      </c>
      <c r="D53" s="36"/>
      <c r="E53" s="84">
        <f>E54+E55</f>
        <v>62000</v>
      </c>
      <c r="F53" s="84">
        <f>F54+F55</f>
        <v>62000</v>
      </c>
    </row>
    <row r="54" spans="1:6" ht="112.5">
      <c r="A54" s="35" t="s">
        <v>44</v>
      </c>
      <c r="B54" s="26">
        <v>791</v>
      </c>
      <c r="C54" s="36">
        <v>9900051180</v>
      </c>
      <c r="D54" s="36">
        <v>100</v>
      </c>
      <c r="E54" s="91">
        <v>57000</v>
      </c>
      <c r="F54" s="91">
        <v>57000</v>
      </c>
    </row>
    <row r="55" spans="1:6" s="22" customFormat="1" ht="37.5">
      <c r="A55" s="35" t="s">
        <v>45</v>
      </c>
      <c r="B55" s="26">
        <v>791</v>
      </c>
      <c r="C55" s="36">
        <v>9900051180</v>
      </c>
      <c r="D55" s="36">
        <v>200</v>
      </c>
      <c r="E55" s="91">
        <v>5000</v>
      </c>
      <c r="F55" s="91">
        <v>5000</v>
      </c>
    </row>
    <row r="56" spans="1:6" s="22" customFormat="1" ht="18.75">
      <c r="A56" s="4" t="s">
        <v>64</v>
      </c>
      <c r="B56" s="56">
        <v>791</v>
      </c>
      <c r="C56" s="19">
        <v>9999999999</v>
      </c>
      <c r="D56" s="19"/>
      <c r="E56" s="90">
        <f>E57</f>
        <v>115100</v>
      </c>
      <c r="F56" s="90">
        <f>F57</f>
        <v>230900</v>
      </c>
    </row>
    <row r="57" spans="1:6" ht="18.75">
      <c r="A57" s="12" t="s">
        <v>64</v>
      </c>
      <c r="B57" s="26">
        <v>791</v>
      </c>
      <c r="C57" s="21">
        <v>9999999999</v>
      </c>
      <c r="D57" s="21">
        <v>999</v>
      </c>
      <c r="E57" s="97">
        <v>115100</v>
      </c>
      <c r="F57" s="97">
        <v>230900</v>
      </c>
    </row>
  </sheetData>
  <sheetProtection/>
  <mergeCells count="15">
    <mergeCell ref="A6:F6"/>
    <mergeCell ref="A1:F1"/>
    <mergeCell ref="A2:F2"/>
    <mergeCell ref="A3:F3"/>
    <mergeCell ref="A4:F4"/>
    <mergeCell ref="A5:F5"/>
    <mergeCell ref="A7:F7"/>
    <mergeCell ref="A8:E8"/>
    <mergeCell ref="A9:F9"/>
    <mergeCell ref="A10:F10"/>
    <mergeCell ref="A11:A12"/>
    <mergeCell ref="B11:B12"/>
    <mergeCell ref="C11:C12"/>
    <mergeCell ref="D11:D12"/>
    <mergeCell ref="E11:F11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B13"/>
  <sheetViews>
    <sheetView zoomScale="80" zoomScaleNormal="80" zoomScalePageLayoutView="0" workbookViewId="0" topLeftCell="A1">
      <selection activeCell="F13" sqref="F13"/>
    </sheetView>
  </sheetViews>
  <sheetFormatPr defaultColWidth="8.8515625" defaultRowHeight="15"/>
  <cols>
    <col min="1" max="1" width="69.00390625" style="58" customWidth="1"/>
    <col min="2" max="2" width="17.28125" style="58" customWidth="1"/>
    <col min="3" max="16384" width="8.8515625" style="58" customWidth="1"/>
  </cols>
  <sheetData>
    <row r="1" spans="1:2" ht="18.75">
      <c r="A1" s="137" t="s">
        <v>78</v>
      </c>
      <c r="B1" s="137"/>
    </row>
    <row r="2" spans="1:2" ht="18.75">
      <c r="A2" s="121" t="s">
        <v>171</v>
      </c>
      <c r="B2" s="121"/>
    </row>
    <row r="3" spans="1:2" ht="18.75">
      <c r="A3" s="121" t="s">
        <v>1</v>
      </c>
      <c r="B3" s="121"/>
    </row>
    <row r="4" spans="1:2" ht="18.75">
      <c r="A4" s="125" t="str">
        <f>'Прил.8 ведомств.'!A4:F4</f>
        <v>от 23 декабря 2021 года № 172</v>
      </c>
      <c r="B4" s="125"/>
    </row>
    <row r="5" spans="1:2" ht="18.75">
      <c r="A5" s="121" t="s">
        <v>172</v>
      </c>
      <c r="B5" s="121"/>
    </row>
    <row r="6" spans="1:2" ht="18.75">
      <c r="A6" s="121" t="s">
        <v>1</v>
      </c>
      <c r="B6" s="121"/>
    </row>
    <row r="7" spans="1:2" ht="18.75">
      <c r="A7" s="121" t="str">
        <f>'Прил.8 ведомств.'!A7:F7</f>
        <v>на 2022 год и плановый период 2023 и 2024 годов»</v>
      </c>
      <c r="B7" s="121"/>
    </row>
    <row r="8" spans="1:2" ht="18.75">
      <c r="A8" s="38"/>
      <c r="B8" s="38"/>
    </row>
    <row r="9" spans="1:2" ht="99" customHeight="1">
      <c r="A9" s="138" t="s">
        <v>183</v>
      </c>
      <c r="B9" s="138"/>
    </row>
    <row r="10" spans="1:2" ht="18.75">
      <c r="A10" s="33"/>
      <c r="B10" s="34"/>
    </row>
    <row r="11" spans="1:2" ht="37.5">
      <c r="A11" s="59" t="s">
        <v>107</v>
      </c>
      <c r="B11" s="60" t="s">
        <v>163</v>
      </c>
    </row>
    <row r="12" spans="1:2" ht="37.5">
      <c r="A12" s="61" t="s">
        <v>109</v>
      </c>
      <c r="B12" s="96">
        <v>100400</v>
      </c>
    </row>
    <row r="13" spans="1:2" ht="18.75">
      <c r="A13" s="62" t="s">
        <v>108</v>
      </c>
      <c r="B13" s="95">
        <f>SUM(B11:B12)</f>
        <v>100400</v>
      </c>
    </row>
  </sheetData>
  <sheetProtection/>
  <mergeCells count="8">
    <mergeCell ref="A1:B1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5118110236220472" top="0.7480314960629921" bottom="0.7480314960629921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2021-12-27T10:57:56Z</dcterms:modified>
  <cp:category/>
  <cp:version/>
  <cp:contentType/>
  <cp:contentStatus/>
</cp:coreProperties>
</file>